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undationgroupinc.sharepoint.com/sites/FoundationGroupInc/Shared Documents/General/Consultants/Management Resources/Budgets/"/>
    </mc:Choice>
  </mc:AlternateContent>
  <xr:revisionPtr revIDLastSave="3" documentId="11_F5559162765E929BCEF026374679217708B08FE8" xr6:coauthVersionLast="46" xr6:coauthVersionMax="46" xr10:uidLastSave="{C230D045-9A3C-4AF1-9F08-A7B8A32CEFE9}"/>
  <bookViews>
    <workbookView xWindow="-10845" yWindow="-13620" windowWidth="24240" windowHeight="13140" xr2:uid="{00000000-000D-0000-FFFF-FFFF00000000}"/>
  </bookViews>
  <sheets>
    <sheet name="Financial Projections" sheetId="1" r:id="rId1"/>
    <sheet name="Salary Breakdown" sheetId="3" r:id="rId2"/>
    <sheet name="Financial Actuals" sheetId="4" r:id="rId3"/>
    <sheet name="Program Expense Itemize List" sheetId="5" state="hidden" r:id="rId4"/>
  </sheets>
  <definedNames>
    <definedName name="_xlnm.Print_Area" localSheetId="2">'Financial Actuals'!$F$1:$L$205</definedName>
    <definedName name="_xlnm.Print_Area" localSheetId="0">'Financial Projections'!$A$1:$N$138</definedName>
    <definedName name="_xlnm.Print_Area" localSheetId="1">'Salary Breakdown'!$A$1:$E$19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N9" i="1"/>
  <c r="N34" i="1"/>
  <c r="N35" i="1"/>
  <c r="M34" i="1"/>
  <c r="M35" i="1" s="1"/>
  <c r="L9" i="1"/>
  <c r="K34" i="1"/>
  <c r="K9" i="1"/>
  <c r="J34" i="1"/>
  <c r="J9" i="1"/>
  <c r="C11" i="3"/>
  <c r="J71" i="1" s="1"/>
  <c r="J189" i="4"/>
  <c r="J170" i="4"/>
  <c r="J194" i="4"/>
  <c r="J205" i="4"/>
  <c r="M60" i="4"/>
  <c r="M67" i="4"/>
  <c r="M69" i="4"/>
  <c r="M84" i="4"/>
  <c r="M91" i="4"/>
  <c r="L60" i="4"/>
  <c r="L67" i="4"/>
  <c r="L69" i="4"/>
  <c r="L84" i="4"/>
  <c r="L91" i="4"/>
  <c r="K60" i="4"/>
  <c r="K67" i="4"/>
  <c r="K69" i="4"/>
  <c r="K84" i="4"/>
  <c r="K91" i="4"/>
  <c r="J137" i="4"/>
  <c r="J91" i="4"/>
  <c r="J84" i="4"/>
  <c r="J71" i="4"/>
  <c r="J73" i="4" s="1"/>
  <c r="J69" i="4"/>
  <c r="J67" i="4"/>
  <c r="J60" i="4"/>
  <c r="M137" i="4"/>
  <c r="L137" i="4"/>
  <c r="K137" i="4"/>
  <c r="E70" i="4"/>
  <c r="D70" i="4"/>
  <c r="C70" i="4"/>
  <c r="B70" i="4"/>
  <c r="E69" i="4"/>
  <c r="D69" i="4"/>
  <c r="C69" i="4"/>
  <c r="B69" i="4"/>
  <c r="E66" i="4"/>
  <c r="D66" i="4"/>
  <c r="C66" i="4"/>
  <c r="B66" i="4"/>
  <c r="C65" i="4"/>
  <c r="C64" i="4"/>
  <c r="E63" i="4"/>
  <c r="D63" i="4"/>
  <c r="C63" i="4"/>
  <c r="B63" i="4"/>
  <c r="E62" i="4"/>
  <c r="D62" i="4"/>
  <c r="C62" i="4"/>
  <c r="B62" i="4"/>
  <c r="E61" i="4"/>
  <c r="D61" i="4"/>
  <c r="C61" i="4"/>
  <c r="B61" i="4"/>
  <c r="M9" i="4"/>
  <c r="L9" i="4"/>
  <c r="K9" i="4"/>
  <c r="J34" i="4"/>
  <c r="J9" i="4"/>
  <c r="J35" i="4"/>
  <c r="M34" i="4"/>
  <c r="M35" i="4" s="1"/>
  <c r="L34" i="4"/>
  <c r="L35" i="4" s="1"/>
  <c r="K34" i="4"/>
  <c r="E16" i="4"/>
  <c r="D16" i="4"/>
  <c r="C16" i="4"/>
  <c r="B16" i="4"/>
  <c r="E15" i="4"/>
  <c r="D15" i="4"/>
  <c r="C15" i="4"/>
  <c r="B15" i="4"/>
  <c r="E9" i="4"/>
  <c r="D9" i="4"/>
  <c r="C9" i="4"/>
  <c r="B9" i="4"/>
  <c r="E8" i="4"/>
  <c r="D8" i="4"/>
  <c r="C8" i="4"/>
  <c r="B8" i="4"/>
  <c r="E7" i="4"/>
  <c r="D7" i="4"/>
  <c r="C7" i="4"/>
  <c r="B7" i="4"/>
  <c r="G147" i="3"/>
  <c r="G19" i="3"/>
  <c r="G11" i="3"/>
  <c r="N60" i="1"/>
  <c r="N67" i="1"/>
  <c r="N69" i="1"/>
  <c r="N71" i="1"/>
  <c r="N73" i="1" s="1"/>
  <c r="N74" i="1"/>
  <c r="N76" i="1" s="1"/>
  <c r="N84" i="1"/>
  <c r="N91" i="1"/>
  <c r="J91" i="1"/>
  <c r="J84" i="1"/>
  <c r="J69" i="1"/>
  <c r="J67" i="1"/>
  <c r="J60" i="1"/>
  <c r="M91" i="1"/>
  <c r="L91" i="1"/>
  <c r="K91" i="1"/>
  <c r="M84" i="1"/>
  <c r="L84" i="1"/>
  <c r="K84" i="1"/>
  <c r="L34" i="1"/>
  <c r="L35" i="1" s="1"/>
  <c r="M69" i="1"/>
  <c r="L69" i="1"/>
  <c r="K69" i="1"/>
  <c r="M67" i="1"/>
  <c r="L67" i="1"/>
  <c r="K67" i="1"/>
  <c r="M60" i="1"/>
  <c r="L60" i="1"/>
  <c r="K60" i="1"/>
  <c r="C70" i="1"/>
  <c r="E69" i="1"/>
  <c r="D69" i="1"/>
  <c r="C69" i="1"/>
  <c r="E66" i="1"/>
  <c r="D66" i="1"/>
  <c r="C66" i="1"/>
  <c r="E19" i="3"/>
  <c r="D19" i="3"/>
  <c r="C65" i="1"/>
  <c r="E11" i="3"/>
  <c r="L71" i="1" s="1"/>
  <c r="D11" i="3"/>
  <c r="K71" i="4" s="1"/>
  <c r="C64" i="1"/>
  <c r="E63" i="1"/>
  <c r="D63" i="1"/>
  <c r="C63" i="1"/>
  <c r="E62" i="1"/>
  <c r="D62" i="1"/>
  <c r="C62" i="1"/>
  <c r="E61" i="1"/>
  <c r="D61" i="1"/>
  <c r="C61" i="1"/>
  <c r="E16" i="1"/>
  <c r="D16" i="1"/>
  <c r="C16" i="1"/>
  <c r="E15" i="1"/>
  <c r="D15" i="1"/>
  <c r="C15" i="1"/>
  <c r="E9" i="1"/>
  <c r="D9" i="1"/>
  <c r="C9" i="1"/>
  <c r="E8" i="1"/>
  <c r="D8" i="1"/>
  <c r="C8" i="1"/>
  <c r="E7" i="1"/>
  <c r="D7" i="1"/>
  <c r="C7" i="1"/>
  <c r="B69" i="1"/>
  <c r="B61" i="1"/>
  <c r="B66" i="1"/>
  <c r="C19" i="3"/>
  <c r="J74" i="4" s="1"/>
  <c r="B63" i="1"/>
  <c r="B62" i="1"/>
  <c r="B15" i="1"/>
  <c r="B16" i="1"/>
  <c r="B9" i="1"/>
  <c r="B8" i="1"/>
  <c r="B7" i="1"/>
  <c r="F19" i="3"/>
  <c r="M74" i="4" s="1"/>
  <c r="M76" i="4" s="1"/>
  <c r="F11" i="3"/>
  <c r="M71" i="4" s="1"/>
  <c r="M73" i="4" s="1"/>
  <c r="J170" i="1"/>
  <c r="J189" i="1"/>
  <c r="E147" i="3"/>
  <c r="F147" i="3"/>
  <c r="D147" i="3"/>
  <c r="J194" i="1" l="1"/>
  <c r="J205" i="1" s="1"/>
  <c r="K74" i="4"/>
  <c r="K74" i="1"/>
  <c r="K76" i="1" s="1"/>
  <c r="L74" i="4"/>
  <c r="L74" i="1"/>
  <c r="E65" i="1" s="1"/>
  <c r="K35" i="4"/>
  <c r="M138" i="4"/>
  <c r="J35" i="1"/>
  <c r="K35" i="1"/>
  <c r="E65" i="4"/>
  <c r="L76" i="4"/>
  <c r="D64" i="4"/>
  <c r="K73" i="4"/>
  <c r="L121" i="1"/>
  <c r="L73" i="1"/>
  <c r="E64" i="1"/>
  <c r="B64" i="1"/>
  <c r="J73" i="1"/>
  <c r="J76" i="4"/>
  <c r="J138" i="4" s="1"/>
  <c r="B65" i="4"/>
  <c r="D65" i="4"/>
  <c r="K76" i="4"/>
  <c r="K138" i="4" s="1"/>
  <c r="M71" i="1"/>
  <c r="J74" i="1"/>
  <c r="J121" i="1" s="1"/>
  <c r="B64" i="4"/>
  <c r="L76" i="1"/>
  <c r="M74" i="1"/>
  <c r="M76" i="1" s="1"/>
  <c r="N121" i="1"/>
  <c r="N137" i="1" s="1"/>
  <c r="N138" i="1" s="1"/>
  <c r="D65" i="1"/>
  <c r="K71" i="1"/>
  <c r="L71" i="4"/>
  <c r="D64" i="1" l="1"/>
  <c r="K73" i="1"/>
  <c r="K121" i="1"/>
  <c r="B70" i="1"/>
  <c r="J137" i="1"/>
  <c r="J76" i="1"/>
  <c r="B65" i="1"/>
  <c r="E70" i="1"/>
  <c r="L137" i="1"/>
  <c r="L138" i="1" s="1"/>
  <c r="L73" i="4"/>
  <c r="L138" i="4" s="1"/>
  <c r="E64" i="4"/>
  <c r="M73" i="1"/>
  <c r="M121" i="1"/>
  <c r="M137" i="1" s="1"/>
  <c r="M138" i="1" s="1"/>
  <c r="J138" i="1" l="1"/>
  <c r="D70" i="1"/>
  <c r="K137" i="1"/>
  <c r="K1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Johnson</author>
    <author>Dee Hollinger</author>
  </authors>
  <commentList>
    <comment ref="H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Example: For a youth sports program:
1) Player Participation Fees $50 x 100 kids
2) Summer Camp $150 x 30 kids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Generally only 501(c)(8), 501(c)(9) and 501(c)(17) will have this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Key Employees have decision-making capabilities-- typically management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  <comment ref="H7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Officers, Directors/ Trustees, Key Employees
Please attach breakdown of titles &amp; compensation per position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Dee Hollinger: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  <comment ref="H7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Dee Hollinger:
Please attach breakdown of titles &amp; compensation per position </t>
        </r>
      </text>
    </comment>
    <comment ref="H1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These are events conducted by the organization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Does not include rental property mortgage interest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Does not include rental property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Such as dues paid to a National Chapter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Includes website hosting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Includes hardware, software, tech support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This is the employer portion of Social Security &amp; Medicare Tax</t>
        </r>
        <r>
          <rPr>
            <sz val="9"/>
            <color indexed="81"/>
            <rFont val="Tahoma"/>
            <family val="2"/>
          </rPr>
          <t xml:space="preserve">
typically estimated at 15%</t>
        </r>
      </text>
    </comment>
    <comment ref="H12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Dee Hollinger:</t>
        </r>
        <r>
          <rPr>
            <sz val="9"/>
            <color indexed="81"/>
            <rFont val="Tahoma"/>
            <family val="2"/>
          </rPr>
          <t xml:space="preserve">
Non-Consumable: items or assets which can be reused or have longterm use such as desks, chairs, computers, workstations, software, kennels, equipment, etc.</t>
        </r>
      </text>
    </comment>
    <comment ref="H126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Dee Hollinger:</t>
        </r>
        <r>
          <rPr>
            <sz val="9"/>
            <color indexed="81"/>
            <rFont val="Tahoma"/>
            <family val="2"/>
          </rPr>
          <t xml:space="preserve">
Consumable: items or goods to be used and will need to be replenished such as food, paper, workbooks, toiletries, etc.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Johnson</author>
    <author>Dee Hollinger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Key Employees have decision-making capabilities-- typically management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  <comment ref="B1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Dee Hollinger: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Johnson</author>
    <author>Dee Hollinger</author>
  </authors>
  <commentList>
    <comment ref="H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Example: For a youth sports program:
1) Player Participation Fees $50 x 100 kids
2) Summer Camp $150 x 30 kids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Generally only 501(c)(8), 501(c)(9) and 501(c)(17) will have this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Key Employees have decision-making capabilities-- typically management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  <comment ref="H7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Officers, Directors/ Trustees, Key Employees
Please attach breakdown of titles &amp; compensation per position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4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Dee Hollinger:</t>
        </r>
        <r>
          <rPr>
            <sz val="9"/>
            <color indexed="81"/>
            <rFont val="Tahoma"/>
            <family val="2"/>
          </rPr>
          <t xml:space="preserve">
Please attach breakdown of titles &amp; compensation per position </t>
        </r>
      </text>
    </comment>
    <comment ref="H75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Dee Hollinger:
Please attach breakdown of titles &amp; compensation per position </t>
        </r>
      </text>
    </comment>
    <comment ref="H1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These are events conducted by the organization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Does not include rental property mortgage interest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Does not include rental property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Such as dues paid to a National Chapter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Includes website hosting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9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Includes hardware, software, tech support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This is the employer portion of Social Security &amp; Medicare Tax</t>
        </r>
        <r>
          <rPr>
            <sz val="9"/>
            <color indexed="81"/>
            <rFont val="Tahoma"/>
            <family val="2"/>
          </rPr>
          <t xml:space="preserve">
typically estimated at 15%</t>
        </r>
      </text>
    </comment>
  </commentList>
</comments>
</file>

<file path=xl/sharedStrings.xml><?xml version="1.0" encoding="utf-8"?>
<sst xmlns="http://schemas.openxmlformats.org/spreadsheetml/2006/main" count="420" uniqueCount="214">
  <si>
    <t>Page 13</t>
  </si>
  <si>
    <r>
      <rPr>
        <b/>
        <sz val="12"/>
        <rFont val="Arial"/>
        <family val="2"/>
      </rPr>
      <t>A.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STATEMENT OF REVENUES AND EXPENSES</t>
    </r>
  </si>
  <si>
    <t>Current Tax Year</t>
  </si>
  <si>
    <t>Proposed</t>
  </si>
  <si>
    <t>Actuals</t>
  </si>
  <si>
    <t>Present to</t>
  </si>
  <si>
    <t>year to date</t>
  </si>
  <si>
    <t>Revenue</t>
  </si>
  <si>
    <t>Revenue for 1023 online</t>
  </si>
  <si>
    <t>Direct Contributions Revenue</t>
  </si>
  <si>
    <t xml:space="preserve">  Individual/Small business contributions</t>
  </si>
  <si>
    <t xml:space="preserve">  Corporate Contributions</t>
  </si>
  <si>
    <t>Subtotal Line 1</t>
  </si>
  <si>
    <t>Membership Dues</t>
  </si>
  <si>
    <t xml:space="preserve">  Membership Dues                               </t>
  </si>
  <si>
    <t>Investment Revenue</t>
  </si>
  <si>
    <t xml:space="preserve">  Interest-- Savings/Short-term Investments</t>
  </si>
  <si>
    <t>Unrelated Business Income</t>
  </si>
  <si>
    <t>Donated Goods &amp; Services Revenue</t>
  </si>
  <si>
    <t xml:space="preserve">  Gifts In-Kind </t>
  </si>
  <si>
    <t>Program Service Revenues</t>
  </si>
  <si>
    <t xml:space="preserve">  Program #1 Revenue</t>
  </si>
  <si>
    <t xml:space="preserve">  Program #2 Revenue</t>
  </si>
  <si>
    <t xml:space="preserve">  Program #3 Revenue</t>
  </si>
  <si>
    <t xml:space="preserve">  Program #4 Revenue</t>
  </si>
  <si>
    <t xml:space="preserve">  Program #5 Revenue</t>
  </si>
  <si>
    <t xml:space="preserve">Fundraising Event Revenues </t>
  </si>
  <si>
    <t xml:space="preserve">  Fundraising Event #1 Gross Revenue</t>
  </si>
  <si>
    <t xml:space="preserve">  Fundraising Event #2 Gross Revenue</t>
  </si>
  <si>
    <t xml:space="preserve">  Fundraising Event #3 Gross Revenue</t>
  </si>
  <si>
    <t xml:space="preserve">  Fundraising Event #4 Gross Revenue</t>
  </si>
  <si>
    <t xml:space="preserve">  Fundraising Event #5 Gross Revenue</t>
  </si>
  <si>
    <t>Other Revenues</t>
  </si>
  <si>
    <t xml:space="preserve">  Non-Inventory Sales-- Gross</t>
  </si>
  <si>
    <t xml:space="preserve">  Inventory Sales-- Gross</t>
  </si>
  <si>
    <t>Subtotal Line 9</t>
  </si>
  <si>
    <t>Total Income/Revenue</t>
  </si>
  <si>
    <t>Expenses for 1023 online</t>
  </si>
  <si>
    <t>Expenses</t>
  </si>
  <si>
    <t>Fundraising Expenses</t>
  </si>
  <si>
    <t>Fundraising Event #1 Cash Prizes</t>
  </si>
  <si>
    <t>Fundraising Event #1 Noncash prizes</t>
  </si>
  <si>
    <t>Fundraising Event #1 Rent/Facility Costs</t>
  </si>
  <si>
    <t>Fundraising Event #1 Food &amp; Beverage</t>
  </si>
  <si>
    <t>Fundraising Event #1 Entertainment</t>
  </si>
  <si>
    <t>Fundraising Event #1 Other direct fundraiser costs</t>
  </si>
  <si>
    <t>Fundraising Event #2 Cash Prizes</t>
  </si>
  <si>
    <t>Fundraising Event #2 Noncash prizes</t>
  </si>
  <si>
    <t>Fundraising Event #2 Rent/Facility Costs</t>
  </si>
  <si>
    <t>Fundraising Event #2 Food &amp; Beverage</t>
  </si>
  <si>
    <t>Fundraising Event #2 Entertainment</t>
  </si>
  <si>
    <t>Fundraising Event #2 Other direct fundraiser costs</t>
  </si>
  <si>
    <t>Fundraising Event #3 Cash Prizes</t>
  </si>
  <si>
    <t>Fundraising Event #3 Noncash prizes</t>
  </si>
  <si>
    <t>Fundraising Event #3 Rent/Facility Costs</t>
  </si>
  <si>
    <t>Fundraising Event #3 Food &amp; Beverage</t>
  </si>
  <si>
    <t>Fundraising Event #3 Entertainment</t>
  </si>
  <si>
    <t>Fundraising Event #3 Other direct fundraiser costs</t>
  </si>
  <si>
    <t>Subtotal Line 14</t>
  </si>
  <si>
    <t>Grants, Awards &amp; Direct Assistance</t>
  </si>
  <si>
    <t xml:space="preserve">  Grants to other NPOs (in US)</t>
  </si>
  <si>
    <t xml:space="preserve">  Grants to other NPOs (outside US)</t>
  </si>
  <si>
    <t xml:space="preserve">  Grants &amp; Awards to Individuals (in US)</t>
  </si>
  <si>
    <t xml:space="preserve">  Grants &amp; Awards to Individuals (outside US)</t>
  </si>
  <si>
    <t xml:space="preserve">  Benevolent Assistance to Individuals </t>
  </si>
  <si>
    <t>Subtotal Line 15</t>
  </si>
  <si>
    <t xml:space="preserve">  Benefits Paid to/for Members</t>
  </si>
  <si>
    <t>Subtotal Line 16</t>
  </si>
  <si>
    <t>Salaries &amp; Related Expenses</t>
  </si>
  <si>
    <t xml:space="preserve">  Officers, Directors/Trustees, Key Employees Salaries</t>
  </si>
  <si>
    <t xml:space="preserve">  Employee Benefits (not pension)--O, D/T, KE</t>
  </si>
  <si>
    <t>Subtotal Line 17</t>
  </si>
  <si>
    <t xml:space="preserve">  Salaries &amp; Wages- Other</t>
  </si>
  <si>
    <t xml:space="preserve">  Employee Benefits (not pension)-- Other</t>
  </si>
  <si>
    <t>Subtotal Line 18</t>
  </si>
  <si>
    <t>Occupancy</t>
  </si>
  <si>
    <t xml:space="preserve">  Rent/Mortgage/Lease</t>
  </si>
  <si>
    <t xml:space="preserve">  Utilities</t>
  </si>
  <si>
    <t xml:space="preserve">  Insurance</t>
  </si>
  <si>
    <t xml:space="preserve">  Property Taxes</t>
  </si>
  <si>
    <t xml:space="preserve">  Mortgage Interest</t>
  </si>
  <si>
    <t xml:space="preserve">  Building Maintenance</t>
  </si>
  <si>
    <t>Subtotal Line 20</t>
  </si>
  <si>
    <t>Contract Services Expenses</t>
  </si>
  <si>
    <t xml:space="preserve">  Accounting Fees</t>
  </si>
  <si>
    <t xml:space="preserve">  Professional Fees- Other</t>
  </si>
  <si>
    <t xml:space="preserve">  Temporary Help- Contract Labor</t>
  </si>
  <si>
    <t xml:space="preserve">  Management Fees</t>
  </si>
  <si>
    <t xml:space="preserve">  Investment Management Fees</t>
  </si>
  <si>
    <t>Subtotal Line 22</t>
  </si>
  <si>
    <t xml:space="preserve">  Legal Fees</t>
  </si>
  <si>
    <t xml:space="preserve">  Lobbying Fees</t>
  </si>
  <si>
    <t>Office Expenses</t>
  </si>
  <si>
    <t xml:space="preserve">  Supplies</t>
  </si>
  <si>
    <t xml:space="preserve">  Telephone &amp; Telecommunications</t>
  </si>
  <si>
    <t xml:space="preserve">  Postage &amp; Shipping</t>
  </si>
  <si>
    <t xml:space="preserve">  Printing &amp; Copying</t>
  </si>
  <si>
    <t xml:space="preserve">  Books, Subscriptions, References</t>
  </si>
  <si>
    <t xml:space="preserve">  In-house Publications</t>
  </si>
  <si>
    <t xml:space="preserve">  Equipment Rental &amp; Maintenance</t>
  </si>
  <si>
    <t xml:space="preserve">  Licenses, Fees &amp; Dues</t>
  </si>
  <si>
    <t xml:space="preserve">  Bank Service Charges</t>
  </si>
  <si>
    <t>Travel  Expenses</t>
  </si>
  <si>
    <t xml:space="preserve">  Transportation, Mileage</t>
  </si>
  <si>
    <t xml:space="preserve">  Lodging</t>
  </si>
  <si>
    <t xml:space="preserve">  Meals,  Per diem</t>
  </si>
  <si>
    <t xml:space="preserve">  Company Vehicles Expenses</t>
  </si>
  <si>
    <t>Conferences, Conventions &amp; Meetings</t>
  </si>
  <si>
    <t xml:space="preserve">  Venue Rental &amp; Related Expenses </t>
  </si>
  <si>
    <t xml:space="preserve">  Speaker Honorariums</t>
  </si>
  <si>
    <t xml:space="preserve">  Meeting Materials</t>
  </si>
  <si>
    <t>Other Expenses</t>
  </si>
  <si>
    <t xml:space="preserve">  Interest- General</t>
  </si>
  <si>
    <t xml:space="preserve">  Insurance (non-employee or property related)</t>
  </si>
  <si>
    <t xml:space="preserve">  Dues to Affiliates </t>
  </si>
  <si>
    <t xml:space="preserve">  Staff Development &amp; Continuing Education</t>
  </si>
  <si>
    <t xml:space="preserve">  Advertising &amp; Promotion</t>
  </si>
  <si>
    <t xml:space="preserve">  Information Technology and Website </t>
  </si>
  <si>
    <t xml:space="preserve">  Depreciation, Depletion &amp; Amortization</t>
  </si>
  <si>
    <t xml:space="preserve">  Payroll Taxes</t>
  </si>
  <si>
    <t xml:space="preserve">  Taxes (other than property &amp; payroll)</t>
  </si>
  <si>
    <t xml:space="preserve">  Flowers &amp; Gifts/Volunteer Appreciation</t>
  </si>
  <si>
    <t>Program Expenses</t>
  </si>
  <si>
    <t xml:space="preserve">  Program #1 Expense non-consumable (provide a list)</t>
  </si>
  <si>
    <t xml:space="preserve">  Program #1 Expense consumable (provide a list)</t>
  </si>
  <si>
    <t xml:space="preserve">  Program #2 Expense non-consumable (provide a list)</t>
  </si>
  <si>
    <t xml:space="preserve">  Program #2 Expense consumable (provide a list)</t>
  </si>
  <si>
    <t xml:space="preserve">  Program #3 Expense non-consumable (provide a list)</t>
  </si>
  <si>
    <t xml:space="preserve">  Program #3 Expense consumable (provide a list)</t>
  </si>
  <si>
    <t xml:space="preserve">  Program #4 Expense non-consumable (provide a list)</t>
  </si>
  <si>
    <t xml:space="preserve">  Program #4 Expense consumable (provide a list)</t>
  </si>
  <si>
    <t xml:space="preserve">  Program #5 Expense non-consumable (provide a list)</t>
  </si>
  <si>
    <t xml:space="preserve">  Program #5 Expense consumable (provide a list)</t>
  </si>
  <si>
    <t xml:space="preserve">      Non-Inventory Sales-- Cost of goods sold</t>
  </si>
  <si>
    <t xml:space="preserve">      Cost of Goods Sold</t>
  </si>
  <si>
    <t>Subtotal Line 23</t>
  </si>
  <si>
    <t>Total Expenses</t>
  </si>
  <si>
    <t>Page 14</t>
  </si>
  <si>
    <t>B. BALANCE SHEET</t>
  </si>
  <si>
    <t>Year end:</t>
  </si>
  <si>
    <t>ASSETS</t>
  </si>
  <si>
    <t>12/31/20YY</t>
  </si>
  <si>
    <t>Checking (Cash)</t>
  </si>
  <si>
    <t>Cash in Bank- Operating</t>
  </si>
  <si>
    <t>Savings &amp; Short Term Investments</t>
  </si>
  <si>
    <t>Accounts Receivable</t>
  </si>
  <si>
    <t>Other Receivables</t>
  </si>
  <si>
    <t>Receivables from O, D/T, KE</t>
  </si>
  <si>
    <t>Notes &amp; Loans Receivable</t>
  </si>
  <si>
    <t>Other Assets</t>
  </si>
  <si>
    <t>Inventories for Sale</t>
  </si>
  <si>
    <t>Inventories for Use</t>
  </si>
  <si>
    <t>Investments</t>
  </si>
  <si>
    <t>Marketable Securities</t>
  </si>
  <si>
    <t>Investments-- Other</t>
  </si>
  <si>
    <t>Fixed Operating Assets</t>
  </si>
  <si>
    <t>Land- Operating</t>
  </si>
  <si>
    <t>Land Improvements</t>
  </si>
  <si>
    <t xml:space="preserve">         Accumulated Depreciation- Land Imp</t>
  </si>
  <si>
    <t>Buildings- Operating</t>
  </si>
  <si>
    <t>Accumulated Depreciation- Bldg Op</t>
  </si>
  <si>
    <t>Leasehold Improvements</t>
  </si>
  <si>
    <t>Accumulated Depreciation- Leasehold</t>
  </si>
  <si>
    <t>Furniture, Fixtures &amp; Equipment</t>
  </si>
  <si>
    <t>Accumulated Depreciation- FFE</t>
  </si>
  <si>
    <t>Vehicles</t>
  </si>
  <si>
    <t>Accumulated Depreciation- Vehicles</t>
  </si>
  <si>
    <t>Construction in Progress</t>
  </si>
  <si>
    <t>Total Assets</t>
  </si>
  <si>
    <t>LIABILITIES</t>
  </si>
  <si>
    <t>Payables</t>
  </si>
  <si>
    <t>Accounts Payable</t>
  </si>
  <si>
    <t>Accrued Liabilities</t>
  </si>
  <si>
    <t>Accrued Payroll</t>
  </si>
  <si>
    <t>Accrued Paid Leave</t>
  </si>
  <si>
    <t>Accrued Payroll Taxes</t>
  </si>
  <si>
    <t>Accrued Sales Taxes</t>
  </si>
  <si>
    <t>Accrued Expenses-Other</t>
  </si>
  <si>
    <t>Short-Term Liabilities</t>
  </si>
  <si>
    <t>Payables to O, D/T, KE</t>
  </si>
  <si>
    <t>Short-Term Notes &amp; Loans Payable-Other</t>
  </si>
  <si>
    <t>Long-Term Liabilities</t>
  </si>
  <si>
    <t>LT Payables to O, D/T, KE</t>
  </si>
  <si>
    <t>Secured Mortgages &amp; Notes Payable</t>
  </si>
  <si>
    <t>Capital Leases</t>
  </si>
  <si>
    <t>Unsecured Notes &amp; Loans Payable</t>
  </si>
  <si>
    <t>Total Liabilities</t>
  </si>
  <si>
    <t>EQUITY/ FUND BALANCES</t>
  </si>
  <si>
    <t>Unrestricted Net Assets</t>
  </si>
  <si>
    <t>Board Designated Net Assets</t>
  </si>
  <si>
    <t>Board Designated Quasi-Endowment</t>
  </si>
  <si>
    <t>Fixed Operating Net Assets</t>
  </si>
  <si>
    <t>Temporarily Restricted Net Assets</t>
  </si>
  <si>
    <t>Use-Restricted Net Assets</t>
  </si>
  <si>
    <t>Time-Restricted Net Assets</t>
  </si>
  <si>
    <t>Permanently Restricted Net Assets</t>
  </si>
  <si>
    <t>Endowment Net Assets</t>
  </si>
  <si>
    <t>Total Liabilities and Net Assets/Fund Balances</t>
  </si>
  <si>
    <t>Salary Breakdown - totals should transfer to Chart of Accounts lines 51100 &amp; 51200 respectively</t>
  </si>
  <si>
    <t>Current Tax Year 1/1/2021 - to present</t>
  </si>
  <si>
    <t>Proposed Present - 12/31/2021</t>
  </si>
  <si>
    <t>Proposed 1/1/2022 - 12/31/2022</t>
  </si>
  <si>
    <t>Proposed 1/1/2023 - 12/31/2023</t>
  </si>
  <si>
    <t>Actuals 1/1/2020 - 12/31/2020</t>
  </si>
  <si>
    <t>Line 17</t>
  </si>
  <si>
    <t xml:space="preserve">  Officers, Directors/Trustees, Key Employees Salaries (51100)</t>
  </si>
  <si>
    <t>Job Title /Name of Person Hired, (if known)</t>
  </si>
  <si>
    <t>Total carries to Line 51100 of Chart of Accounts</t>
  </si>
  <si>
    <t>Line 18</t>
  </si>
  <si>
    <t xml:space="preserve">  Salaries &amp; Wages- Other (51200)</t>
  </si>
  <si>
    <t>Total carries to Line 51200 of Chart of Accounts</t>
  </si>
  <si>
    <t xml:space="preserve">  Membership Dues</t>
  </si>
  <si>
    <t>Expense Item</t>
  </si>
  <si>
    <t>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</si>
</sst>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&quot;$&quot;#,##0.00"/>
  </numFmts>
  <fonts count="1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rebuchet MS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Trebuchet MS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rebuchet MSA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27">
    <xf numFmtId="0" fontId="0" fillId="0" borderId="0" xfId="0"/>
    <xf numFmtId="0" fontId="7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4" fontId="7" fillId="0" borderId="1" xfId="0" applyNumberFormat="1" applyFont="1" applyBorder="1" applyAlignment="1" applyProtection="1">
      <alignment horizontal="center"/>
      <protection locked="0"/>
    </xf>
    <xf numFmtId="14" fontId="7" fillId="0" borderId="2" xfId="0" applyNumberFormat="1" applyFont="1" applyBorder="1" applyAlignment="1" applyProtection="1">
      <alignment horizontal="center"/>
      <protection locked="0"/>
    </xf>
    <xf numFmtId="14" fontId="7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4" fontId="7" fillId="0" borderId="7" xfId="0" applyNumberFormat="1" applyFont="1" applyBorder="1" applyAlignment="1" applyProtection="1">
      <alignment horizontal="center"/>
      <protection locked="0"/>
    </xf>
    <xf numFmtId="14" fontId="7" fillId="0" borderId="8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1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Protection="1"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0" fillId="0" borderId="14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 indent="3"/>
      <protection locked="0"/>
    </xf>
    <xf numFmtId="0" fontId="3" fillId="0" borderId="4" xfId="0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164" fontId="0" fillId="0" borderId="0" xfId="1" applyNumberFormat="1" applyFont="1" applyProtection="1"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0" xfId="1" applyNumberFormat="1" applyFont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2" xfId="0" applyFont="1" applyBorder="1" applyProtection="1">
      <protection locked="0"/>
    </xf>
    <xf numFmtId="165" fontId="7" fillId="0" borderId="0" xfId="1" applyNumberFormat="1" applyFont="1" applyBorder="1" applyProtection="1">
      <protection locked="0"/>
    </xf>
    <xf numFmtId="165" fontId="7" fillId="0" borderId="0" xfId="1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166" fontId="7" fillId="0" borderId="4" xfId="0" applyNumberFormat="1" applyFont="1" applyBorder="1" applyProtection="1">
      <protection locked="0"/>
    </xf>
    <xf numFmtId="166" fontId="7" fillId="0" borderId="4" xfId="1" applyNumberFormat="1" applyFont="1" applyBorder="1" applyProtection="1">
      <protection locked="0"/>
    </xf>
    <xf numFmtId="166" fontId="7" fillId="0" borderId="2" xfId="1" applyNumberFormat="1" applyFont="1" applyBorder="1" applyProtection="1">
      <protection locked="0"/>
    </xf>
    <xf numFmtId="166" fontId="7" fillId="0" borderId="12" xfId="1" applyNumberFormat="1" applyFont="1" applyBorder="1" applyProtection="1"/>
    <xf numFmtId="7" fontId="7" fillId="0" borderId="4" xfId="1" applyNumberFormat="1" applyFont="1" applyBorder="1" applyProtection="1">
      <protection locked="0"/>
    </xf>
    <xf numFmtId="7" fontId="1" fillId="0" borderId="4" xfId="1" applyNumberFormat="1" applyFont="1" applyBorder="1" applyProtection="1">
      <protection locked="0"/>
    </xf>
    <xf numFmtId="7" fontId="14" fillId="0" borderId="4" xfId="1" applyNumberFormat="1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5" fontId="0" fillId="0" borderId="6" xfId="1" applyNumberFormat="1" applyFont="1" applyBorder="1" applyProtection="1">
      <protection locked="0"/>
    </xf>
    <xf numFmtId="5" fontId="0" fillId="0" borderId="7" xfId="1" applyNumberFormat="1" applyFont="1" applyBorder="1" applyProtection="1">
      <protection locked="0"/>
    </xf>
    <xf numFmtId="5" fontId="0" fillId="0" borderId="15" xfId="1" applyNumberFormat="1" applyFont="1" applyBorder="1" applyProtection="1">
      <protection locked="0"/>
    </xf>
    <xf numFmtId="5" fontId="0" fillId="0" borderId="4" xfId="1" applyNumberFormat="1" applyFont="1" applyBorder="1" applyProtection="1">
      <protection locked="0"/>
    </xf>
    <xf numFmtId="5" fontId="0" fillId="0" borderId="9" xfId="1" applyNumberFormat="1" applyFont="1" applyBorder="1" applyProtection="1">
      <protection locked="0"/>
    </xf>
    <xf numFmtId="5" fontId="0" fillId="0" borderId="10" xfId="1" applyNumberFormat="1" applyFont="1" applyBorder="1" applyProtection="1">
      <protection locked="0"/>
    </xf>
    <xf numFmtId="5" fontId="1" fillId="0" borderId="22" xfId="1" applyNumberFormat="1" applyFont="1" applyBorder="1" applyProtection="1"/>
    <xf numFmtId="5" fontId="1" fillId="0" borderId="17" xfId="1" applyNumberFormat="1" applyFont="1" applyBorder="1" applyProtection="1"/>
    <xf numFmtId="5" fontId="1" fillId="0" borderId="21" xfId="1" applyNumberFormat="1" applyFont="1" applyBorder="1" applyProtection="1"/>
    <xf numFmtId="5" fontId="1" fillId="0" borderId="23" xfId="1" applyNumberFormat="1" applyFont="1" applyBorder="1" applyProtection="1"/>
    <xf numFmtId="166" fontId="7" fillId="0" borderId="0" xfId="1" applyNumberFormat="1" applyFont="1" applyBorder="1" applyProtection="1">
      <protection locked="0"/>
    </xf>
    <xf numFmtId="166" fontId="7" fillId="0" borderId="4" xfId="1" applyNumberFormat="1" applyFont="1" applyFill="1" applyBorder="1" applyProtection="1">
      <protection locked="0"/>
    </xf>
    <xf numFmtId="0" fontId="1" fillId="0" borderId="25" xfId="0" applyFont="1" applyBorder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wrapText="1"/>
      <protection locked="0"/>
    </xf>
    <xf numFmtId="166" fontId="0" fillId="0" borderId="0" xfId="0" applyNumberFormat="1" applyProtection="1">
      <protection locked="0"/>
    </xf>
    <xf numFmtId="166" fontId="7" fillId="0" borderId="0" xfId="0" applyNumberFormat="1" applyFont="1" applyProtection="1">
      <protection locked="0"/>
    </xf>
    <xf numFmtId="0" fontId="7" fillId="0" borderId="18" xfId="0" applyFont="1" applyBorder="1" applyProtection="1"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166" fontId="1" fillId="0" borderId="2" xfId="1" applyNumberFormat="1" applyFont="1" applyBorder="1" applyProtection="1">
      <protection locked="0"/>
    </xf>
    <xf numFmtId="166" fontId="1" fillId="0" borderId="4" xfId="1" applyNumberFormat="1" applyFont="1" applyBorder="1" applyProtection="1"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14" fontId="1" fillId="0" borderId="3" xfId="1" applyNumberFormat="1" applyFont="1" applyBorder="1" applyAlignment="1" applyProtection="1">
      <alignment horizontal="center"/>
      <protection locked="0"/>
    </xf>
    <xf numFmtId="0" fontId="3" fillId="0" borderId="0" xfId="0" applyFont="1"/>
    <xf numFmtId="165" fontId="12" fillId="2" borderId="0" xfId="1" applyNumberFormat="1" applyFont="1" applyFill="1" applyBorder="1" applyAlignment="1" applyProtection="1">
      <protection locked="0"/>
    </xf>
    <xf numFmtId="165" fontId="12" fillId="0" borderId="0" xfId="1" applyNumberFormat="1" applyFont="1" applyBorder="1" applyAlignment="1" applyProtection="1"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206"/>
  <sheetViews>
    <sheetView showGridLines="0" tabSelected="1" showWhiteSpace="0" view="pageLayout" topLeftCell="G1" zoomScaleNormal="100" workbookViewId="0">
      <selection activeCell="N71" sqref="N71"/>
    </sheetView>
  </sheetViews>
  <sheetFormatPr defaultColWidth="9.109375" defaultRowHeight="13.2"/>
  <cols>
    <col min="1" max="1" width="0" style="5" hidden="1" customWidth="1"/>
    <col min="2" max="5" width="10.109375" style="5" hidden="1" customWidth="1"/>
    <col min="6" max="6" width="7.88671875" style="6" customWidth="1"/>
    <col min="7" max="7" width="6.88671875" style="5" customWidth="1"/>
    <col min="8" max="8" width="46" style="5" customWidth="1"/>
    <col min="9" max="9" width="2" style="5" customWidth="1"/>
    <col min="10" max="10" width="15.5546875" style="5" customWidth="1"/>
    <col min="11" max="11" width="12.109375" style="5" customWidth="1"/>
    <col min="12" max="12" width="12" style="5" customWidth="1"/>
    <col min="13" max="14" width="15.5546875" style="5" customWidth="1"/>
    <col min="15" max="16384" width="9.109375" style="5"/>
  </cols>
  <sheetData>
    <row r="1" spans="1:14" ht="15.6">
      <c r="F1" s="1"/>
      <c r="G1" s="2"/>
      <c r="H1" s="110" t="s">
        <v>0</v>
      </c>
      <c r="I1" s="2"/>
      <c r="J1" s="3" t="s">
        <v>1</v>
      </c>
      <c r="K1" s="3"/>
      <c r="L1" s="4"/>
      <c r="M1" s="4"/>
      <c r="N1" s="4"/>
    </row>
    <row r="2" spans="1:14">
      <c r="J2" s="92" t="s">
        <v>2</v>
      </c>
      <c r="K2" s="7" t="s">
        <v>3</v>
      </c>
      <c r="L2" s="8" t="s">
        <v>3</v>
      </c>
      <c r="M2" s="8" t="s">
        <v>3</v>
      </c>
      <c r="N2" s="8" t="s">
        <v>4</v>
      </c>
    </row>
    <row r="3" spans="1:14">
      <c r="J3" s="9">
        <v>44197</v>
      </c>
      <c r="K3" s="10" t="s">
        <v>5</v>
      </c>
      <c r="L3" s="11">
        <v>44562</v>
      </c>
      <c r="M3" s="11">
        <v>44927</v>
      </c>
      <c r="N3" s="11">
        <v>43831</v>
      </c>
    </row>
    <row r="4" spans="1:14">
      <c r="G4" s="12"/>
      <c r="H4" s="12"/>
      <c r="I4" s="13"/>
      <c r="J4" s="75" t="s">
        <v>6</v>
      </c>
      <c r="K4" s="14">
        <v>44561</v>
      </c>
      <c r="L4" s="15">
        <v>44926</v>
      </c>
      <c r="M4" s="15">
        <v>45291</v>
      </c>
      <c r="N4" s="15">
        <v>44196</v>
      </c>
    </row>
    <row r="5" spans="1:14">
      <c r="F5" s="16"/>
      <c r="G5" s="17"/>
      <c r="H5" s="17" t="s">
        <v>7</v>
      </c>
      <c r="I5" s="13"/>
      <c r="J5" s="79"/>
      <c r="K5" s="80"/>
      <c r="L5" s="81"/>
      <c r="M5" s="81"/>
      <c r="N5" s="81"/>
    </row>
    <row r="6" spans="1:14">
      <c r="B6" s="13" t="s">
        <v>8</v>
      </c>
      <c r="F6" s="12"/>
      <c r="G6" s="21">
        <v>40000</v>
      </c>
      <c r="H6" s="22" t="s">
        <v>9</v>
      </c>
      <c r="I6" s="23"/>
      <c r="J6" s="85"/>
      <c r="K6" s="85"/>
      <c r="L6" s="85"/>
      <c r="M6" s="85"/>
      <c r="N6" s="85"/>
    </row>
    <row r="7" spans="1:14">
      <c r="A7" s="5">
        <v>1</v>
      </c>
      <c r="B7" s="112">
        <f>J7+J8</f>
        <v>0</v>
      </c>
      <c r="C7" s="112" t="e">
        <f>#REF!+#REF!</f>
        <v>#REF!</v>
      </c>
      <c r="D7" s="112">
        <f>K7+K8</f>
        <v>0</v>
      </c>
      <c r="E7" s="112">
        <f>L7+L8</f>
        <v>0</v>
      </c>
      <c r="F7" s="16">
        <v>1</v>
      </c>
      <c r="G7" s="26">
        <v>40100</v>
      </c>
      <c r="H7" s="27" t="s">
        <v>10</v>
      </c>
      <c r="I7" s="13"/>
      <c r="J7" s="86"/>
      <c r="K7" s="86"/>
      <c r="L7" s="86"/>
      <c r="M7" s="86"/>
      <c r="N7" s="86"/>
    </row>
    <row r="8" spans="1:14">
      <c r="A8" s="5">
        <v>2</v>
      </c>
      <c r="B8" s="112">
        <f>J11</f>
        <v>0</v>
      </c>
      <c r="C8" s="112" t="e">
        <f>#REF!</f>
        <v>#REF!</v>
      </c>
      <c r="D8" s="112">
        <f>K11</f>
        <v>0</v>
      </c>
      <c r="E8" s="112">
        <f>L11</f>
        <v>0</v>
      </c>
      <c r="F8" s="16">
        <v>1</v>
      </c>
      <c r="G8" s="26">
        <v>40200</v>
      </c>
      <c r="H8" s="27" t="s">
        <v>11</v>
      </c>
      <c r="I8" s="13"/>
      <c r="J8" s="86"/>
      <c r="K8" s="86"/>
      <c r="L8" s="86"/>
      <c r="M8" s="86"/>
      <c r="N8" s="86"/>
    </row>
    <row r="9" spans="1:14">
      <c r="A9" s="5">
        <v>3</v>
      </c>
      <c r="B9" s="112">
        <f>J13</f>
        <v>0</v>
      </c>
      <c r="C9" s="112" t="e">
        <f>#REF!</f>
        <v>#REF!</v>
      </c>
      <c r="D9" s="112">
        <f>K13</f>
        <v>0</v>
      </c>
      <c r="E9" s="112">
        <f>L13</f>
        <v>0</v>
      </c>
      <c r="F9" s="16"/>
      <c r="G9" s="26"/>
      <c r="H9" s="116" t="s">
        <v>12</v>
      </c>
      <c r="I9" s="13"/>
      <c r="J9" s="119">
        <f>SUM(J7:J8)</f>
        <v>0</v>
      </c>
      <c r="K9" s="119">
        <f t="shared" ref="K9:N9" si="0">SUM(K7:K8)</f>
        <v>0</v>
      </c>
      <c r="L9" s="119">
        <f t="shared" si="0"/>
        <v>0</v>
      </c>
      <c r="M9" s="119">
        <f t="shared" si="0"/>
        <v>0</v>
      </c>
      <c r="N9" s="119">
        <f t="shared" si="0"/>
        <v>0</v>
      </c>
    </row>
    <row r="10" spans="1:14">
      <c r="F10" s="16"/>
      <c r="G10" s="28">
        <v>46000</v>
      </c>
      <c r="H10" s="29" t="s">
        <v>13</v>
      </c>
      <c r="I10" s="13"/>
      <c r="J10" s="86"/>
      <c r="K10" s="86"/>
      <c r="L10" s="86"/>
      <c r="M10" s="86"/>
      <c r="N10" s="86"/>
    </row>
    <row r="11" spans="1:14">
      <c r="F11" s="12">
        <v>2</v>
      </c>
      <c r="G11" s="30">
        <v>46100</v>
      </c>
      <c r="H11" s="31" t="s">
        <v>14</v>
      </c>
      <c r="I11" s="23">
        <v>2</v>
      </c>
      <c r="J11" s="119"/>
      <c r="K11" s="119"/>
      <c r="L11" s="119"/>
      <c r="M11" s="119"/>
      <c r="N11" s="119"/>
    </row>
    <row r="12" spans="1:14">
      <c r="F12" s="12"/>
      <c r="G12" s="21">
        <v>48000</v>
      </c>
      <c r="H12" s="22" t="s">
        <v>15</v>
      </c>
      <c r="I12" s="23"/>
      <c r="J12" s="86"/>
      <c r="K12" s="86"/>
      <c r="L12" s="86"/>
      <c r="M12" s="86"/>
      <c r="N12" s="86"/>
    </row>
    <row r="13" spans="1:14">
      <c r="F13" s="12">
        <v>3</v>
      </c>
      <c r="G13" s="26">
        <v>48100</v>
      </c>
      <c r="H13" s="27" t="s">
        <v>16</v>
      </c>
      <c r="I13" s="23">
        <v>3</v>
      </c>
      <c r="J13" s="119"/>
      <c r="K13" s="119"/>
      <c r="L13" s="119"/>
      <c r="M13" s="119"/>
      <c r="N13" s="119"/>
    </row>
    <row r="14" spans="1:14">
      <c r="F14" s="12">
        <v>4</v>
      </c>
      <c r="G14" s="26">
        <v>49500</v>
      </c>
      <c r="H14" s="35" t="s">
        <v>17</v>
      </c>
      <c r="I14" s="23">
        <v>4</v>
      </c>
      <c r="J14" s="118"/>
      <c r="K14" s="118"/>
      <c r="L14" s="118"/>
      <c r="M14" s="118"/>
      <c r="N14" s="118"/>
    </row>
    <row r="15" spans="1:14">
      <c r="A15" s="5">
        <v>4</v>
      </c>
      <c r="B15" s="112">
        <f>J14</f>
        <v>0</v>
      </c>
      <c r="C15" s="112" t="e">
        <f>#REF!</f>
        <v>#REF!</v>
      </c>
      <c r="D15" s="112">
        <f>K14</f>
        <v>0</v>
      </c>
      <c r="E15" s="112">
        <f>L14</f>
        <v>0</v>
      </c>
      <c r="F15" s="12"/>
      <c r="G15" s="21">
        <v>41000</v>
      </c>
      <c r="H15" s="22" t="s">
        <v>18</v>
      </c>
      <c r="I15" s="23">
        <v>7</v>
      </c>
      <c r="J15" s="119"/>
      <c r="K15" s="119"/>
      <c r="L15" s="119"/>
      <c r="M15" s="119"/>
      <c r="N15" s="119"/>
    </row>
    <row r="16" spans="1:14">
      <c r="A16" s="5">
        <v>9</v>
      </c>
      <c r="B16" s="113">
        <f>J18+J19+J20+J21+J22+J25+J26+J27+J28+J29+J32+J33</f>
        <v>0</v>
      </c>
      <c r="C16" s="113" t="e">
        <f>#REF!+#REF!+#REF!+#REF!+#REF!+#REF!+#REF!+#REF!+#REF!+#REF!+#REF!+#REF!</f>
        <v>#REF!</v>
      </c>
      <c r="D16" s="113">
        <f>K18+K19+K20+K21+K22+K25+K26+K27+K28+K29+K32+K33</f>
        <v>0</v>
      </c>
      <c r="E16" s="113">
        <f>L18+L19+L20+L21+L22+L25+L26+L27+L28+L29+L32+L33</f>
        <v>0</v>
      </c>
      <c r="F16" s="12">
        <v>7</v>
      </c>
      <c r="G16" s="26">
        <v>41100</v>
      </c>
      <c r="H16" s="27" t="s">
        <v>19</v>
      </c>
      <c r="I16" s="13"/>
      <c r="J16" s="86"/>
      <c r="K16" s="86"/>
      <c r="L16" s="86"/>
      <c r="M16" s="86"/>
      <c r="N16" s="86"/>
    </row>
    <row r="17" spans="6:14">
      <c r="F17" s="16">
        <v>9</v>
      </c>
      <c r="G17" s="21">
        <v>45000</v>
      </c>
      <c r="H17" s="22" t="s">
        <v>20</v>
      </c>
      <c r="I17" s="23"/>
      <c r="J17" s="86"/>
      <c r="K17" s="86"/>
      <c r="L17" s="86"/>
      <c r="M17" s="86"/>
      <c r="N17" s="86"/>
    </row>
    <row r="18" spans="6:14">
      <c r="G18" s="26">
        <v>45100</v>
      </c>
      <c r="H18" s="27" t="s">
        <v>21</v>
      </c>
      <c r="I18" s="13"/>
      <c r="J18" s="86"/>
      <c r="K18" s="86"/>
      <c r="L18" s="86"/>
      <c r="M18" s="86"/>
      <c r="N18" s="86"/>
    </row>
    <row r="19" spans="6:14">
      <c r="F19" s="16"/>
      <c r="G19" s="26">
        <v>45200</v>
      </c>
      <c r="H19" s="27" t="s">
        <v>22</v>
      </c>
      <c r="I19" s="13"/>
      <c r="J19" s="86"/>
      <c r="K19" s="86"/>
      <c r="L19" s="86"/>
      <c r="M19" s="86"/>
      <c r="N19" s="86"/>
    </row>
    <row r="20" spans="6:14">
      <c r="F20" s="16"/>
      <c r="G20" s="26">
        <v>45300</v>
      </c>
      <c r="H20" s="27" t="s">
        <v>23</v>
      </c>
      <c r="I20" s="13"/>
      <c r="J20" s="86"/>
      <c r="K20" s="86"/>
      <c r="L20" s="86"/>
      <c r="M20" s="86"/>
      <c r="N20" s="86"/>
    </row>
    <row r="21" spans="6:14">
      <c r="F21" s="16"/>
      <c r="G21" s="26">
        <v>45400</v>
      </c>
      <c r="H21" s="27" t="s">
        <v>24</v>
      </c>
      <c r="I21" s="13"/>
      <c r="J21" s="86"/>
      <c r="K21" s="86"/>
      <c r="L21" s="86"/>
      <c r="M21" s="86"/>
      <c r="N21" s="86"/>
    </row>
    <row r="22" spans="6:14">
      <c r="F22" s="16"/>
      <c r="G22" s="26">
        <v>45500</v>
      </c>
      <c r="H22" s="27" t="s">
        <v>25</v>
      </c>
      <c r="I22" s="13"/>
      <c r="J22" s="86"/>
      <c r="K22" s="86"/>
      <c r="L22" s="86"/>
      <c r="M22" s="86"/>
      <c r="N22" s="86"/>
    </row>
    <row r="23" spans="6:14" ht="5.25" customHeight="1">
      <c r="F23" s="16"/>
      <c r="G23" s="26"/>
      <c r="H23" s="27"/>
      <c r="I23" s="13"/>
      <c r="J23" s="86"/>
      <c r="K23" s="86"/>
      <c r="L23" s="86"/>
      <c r="M23" s="86"/>
      <c r="N23" s="86"/>
    </row>
    <row r="24" spans="6:14">
      <c r="F24" s="12"/>
      <c r="G24" s="21">
        <v>47000</v>
      </c>
      <c r="H24" s="22" t="s">
        <v>26</v>
      </c>
      <c r="I24" s="23"/>
      <c r="J24" s="86"/>
      <c r="K24" s="86"/>
      <c r="L24" s="86"/>
      <c r="M24" s="86"/>
      <c r="N24" s="86"/>
    </row>
    <row r="25" spans="6:14">
      <c r="F25" s="6">
        <v>9</v>
      </c>
      <c r="G25" s="26">
        <v>47100</v>
      </c>
      <c r="H25" s="27" t="s">
        <v>27</v>
      </c>
      <c r="I25" s="13"/>
      <c r="J25" s="86"/>
      <c r="K25" s="86"/>
      <c r="L25" s="86"/>
      <c r="M25" s="86"/>
      <c r="N25" s="86"/>
    </row>
    <row r="26" spans="6:14">
      <c r="F26" s="6">
        <v>9</v>
      </c>
      <c r="G26" s="26">
        <v>47200</v>
      </c>
      <c r="H26" s="27" t="s">
        <v>28</v>
      </c>
      <c r="I26" s="13"/>
      <c r="J26" s="86"/>
      <c r="K26" s="86"/>
      <c r="L26" s="86"/>
      <c r="M26" s="86"/>
      <c r="N26" s="86"/>
    </row>
    <row r="27" spans="6:14">
      <c r="F27" s="16">
        <v>9</v>
      </c>
      <c r="G27" s="26">
        <v>47300</v>
      </c>
      <c r="H27" s="27" t="s">
        <v>29</v>
      </c>
      <c r="I27" s="13"/>
      <c r="J27" s="86"/>
      <c r="K27" s="86"/>
      <c r="L27" s="86"/>
      <c r="M27" s="86"/>
      <c r="N27" s="86"/>
    </row>
    <row r="28" spans="6:14" hidden="1">
      <c r="F28" s="16">
        <v>9</v>
      </c>
      <c r="G28" s="26">
        <v>47400</v>
      </c>
      <c r="H28" s="27" t="s">
        <v>30</v>
      </c>
      <c r="I28" s="13"/>
      <c r="J28" s="86"/>
      <c r="K28" s="86"/>
      <c r="L28" s="86"/>
      <c r="M28" s="86"/>
      <c r="N28" s="86"/>
    </row>
    <row r="29" spans="6:14" hidden="1">
      <c r="F29" s="16">
        <v>9</v>
      </c>
      <c r="G29" s="26">
        <v>47500</v>
      </c>
      <c r="H29" s="27" t="s">
        <v>31</v>
      </c>
      <c r="I29" s="13"/>
      <c r="J29" s="86"/>
      <c r="K29" s="86"/>
      <c r="L29" s="86"/>
      <c r="M29" s="86"/>
      <c r="N29" s="86"/>
    </row>
    <row r="30" spans="6:14" ht="6.75" customHeight="1">
      <c r="F30" s="32"/>
      <c r="G30" s="24"/>
      <c r="H30" s="33"/>
      <c r="I30" s="34"/>
      <c r="J30" s="86"/>
      <c r="K30" s="86"/>
      <c r="L30" s="86"/>
      <c r="M30" s="86"/>
      <c r="N30" s="86"/>
    </row>
    <row r="31" spans="6:14">
      <c r="F31" s="12"/>
      <c r="G31" s="21">
        <v>49000</v>
      </c>
      <c r="H31" s="22" t="s">
        <v>32</v>
      </c>
      <c r="I31" s="23"/>
      <c r="J31" s="86"/>
      <c r="K31" s="86"/>
      <c r="L31" s="86"/>
      <c r="M31" s="86"/>
      <c r="N31" s="86"/>
    </row>
    <row r="32" spans="6:14">
      <c r="F32" s="16">
        <v>9</v>
      </c>
      <c r="G32" s="26">
        <v>49100</v>
      </c>
      <c r="H32" s="27" t="s">
        <v>33</v>
      </c>
      <c r="I32" s="13"/>
      <c r="J32" s="86"/>
      <c r="K32" s="86"/>
      <c r="L32" s="86"/>
      <c r="M32" s="86"/>
      <c r="N32" s="86"/>
    </row>
    <row r="33" spans="2:14">
      <c r="F33" s="16">
        <v>9</v>
      </c>
      <c r="G33" s="26">
        <v>49200</v>
      </c>
      <c r="H33" s="27" t="s">
        <v>34</v>
      </c>
      <c r="I33" s="13"/>
      <c r="J33" s="86"/>
      <c r="K33" s="86"/>
      <c r="L33" s="86"/>
      <c r="M33" s="86"/>
      <c r="N33" s="86"/>
    </row>
    <row r="34" spans="2:14">
      <c r="F34" s="16"/>
      <c r="G34" s="81"/>
      <c r="H34" s="117" t="s">
        <v>35</v>
      </c>
      <c r="I34" s="13"/>
      <c r="J34" s="118">
        <f>SUM(J18:J33)</f>
        <v>0</v>
      </c>
      <c r="K34" s="118">
        <f t="shared" ref="K34:N34" si="1">SUM(K18:K33)</f>
        <v>0</v>
      </c>
      <c r="L34" s="118">
        <f t="shared" si="1"/>
        <v>0</v>
      </c>
      <c r="M34" s="118">
        <f t="shared" si="1"/>
        <v>0</v>
      </c>
      <c r="N34" s="118">
        <f t="shared" si="1"/>
        <v>0</v>
      </c>
    </row>
    <row r="35" spans="2:14" ht="13.8" thickBot="1">
      <c r="F35" s="16">
        <v>13</v>
      </c>
      <c r="G35" s="36"/>
      <c r="H35" s="37" t="s">
        <v>36</v>
      </c>
      <c r="I35" s="38"/>
      <c r="J35" s="88">
        <f>J34+J16+J14+J13+J11+J9</f>
        <v>0</v>
      </c>
      <c r="K35" s="88">
        <f>K34+K16+K14+K13+K11+K9</f>
        <v>0</v>
      </c>
      <c r="L35" s="88">
        <f>L34+L16+L14+L13+L11+L9</f>
        <v>0</v>
      </c>
      <c r="M35" s="88">
        <f>M34+M16+M14+M13+M11+M9</f>
        <v>0</v>
      </c>
      <c r="N35" s="88">
        <f>N34+N16+N14+N13+N11+N9</f>
        <v>0</v>
      </c>
    </row>
    <row r="36" spans="2:14" ht="13.8" thickTop="1">
      <c r="B36" s="13" t="s">
        <v>37</v>
      </c>
      <c r="F36" s="16"/>
      <c r="G36" s="39"/>
      <c r="H36" s="39"/>
      <c r="I36" s="39"/>
      <c r="J36" s="104"/>
      <c r="K36" s="104"/>
      <c r="L36" s="104"/>
      <c r="M36" s="104"/>
      <c r="N36" s="104"/>
    </row>
    <row r="37" spans="2:14">
      <c r="F37" s="16"/>
      <c r="G37" s="40"/>
      <c r="H37" s="40" t="s">
        <v>38</v>
      </c>
      <c r="I37" s="39"/>
      <c r="J37" s="104"/>
      <c r="K37" s="104"/>
      <c r="L37" s="104"/>
      <c r="M37" s="104"/>
      <c r="N37" s="104"/>
    </row>
    <row r="38" spans="2:14" hidden="1"/>
    <row r="39" spans="2:14">
      <c r="G39" s="21">
        <v>70000</v>
      </c>
      <c r="H39" s="22" t="s">
        <v>39</v>
      </c>
      <c r="J39" s="86"/>
      <c r="K39" s="86"/>
      <c r="L39" s="86"/>
      <c r="M39" s="86"/>
      <c r="N39" s="86"/>
    </row>
    <row r="40" spans="2:14">
      <c r="F40" s="6">
        <v>14</v>
      </c>
      <c r="G40" s="46">
        <v>71000</v>
      </c>
      <c r="H40" s="27" t="s">
        <v>40</v>
      </c>
      <c r="J40" s="86"/>
      <c r="K40" s="86"/>
      <c r="L40" s="86"/>
      <c r="M40" s="86"/>
      <c r="N40" s="86"/>
    </row>
    <row r="41" spans="2:14">
      <c r="F41" s="6">
        <v>14</v>
      </c>
      <c r="G41" s="25">
        <v>71100</v>
      </c>
      <c r="H41" s="27" t="s">
        <v>41</v>
      </c>
      <c r="J41" s="86"/>
      <c r="K41" s="86"/>
      <c r="L41" s="86"/>
      <c r="M41" s="86"/>
      <c r="N41" s="86"/>
    </row>
    <row r="42" spans="2:14">
      <c r="F42" s="6">
        <v>14</v>
      </c>
      <c r="G42" s="25">
        <v>71200</v>
      </c>
      <c r="H42" s="47" t="s">
        <v>42</v>
      </c>
      <c r="J42" s="86"/>
      <c r="K42" s="86"/>
      <c r="L42" s="86"/>
      <c r="M42" s="86"/>
      <c r="N42" s="86"/>
    </row>
    <row r="43" spans="2:14">
      <c r="F43" s="6">
        <v>14</v>
      </c>
      <c r="G43" s="25">
        <v>71300</v>
      </c>
      <c r="H43" s="27" t="s">
        <v>43</v>
      </c>
      <c r="J43" s="86"/>
      <c r="K43" s="86"/>
      <c r="L43" s="86"/>
      <c r="M43" s="86"/>
      <c r="N43" s="86"/>
    </row>
    <row r="44" spans="2:14">
      <c r="F44" s="6">
        <v>14</v>
      </c>
      <c r="G44" s="25">
        <v>71400</v>
      </c>
      <c r="H44" s="27" t="s">
        <v>44</v>
      </c>
      <c r="J44" s="86"/>
      <c r="K44" s="86"/>
      <c r="L44" s="86"/>
      <c r="M44" s="86"/>
      <c r="N44" s="86"/>
    </row>
    <row r="45" spans="2:14">
      <c r="F45" s="6">
        <v>14</v>
      </c>
      <c r="G45" s="25">
        <v>71500</v>
      </c>
      <c r="H45" s="27" t="s">
        <v>45</v>
      </c>
      <c r="J45" s="86"/>
      <c r="K45" s="86"/>
      <c r="L45" s="86"/>
      <c r="M45" s="86"/>
      <c r="N45" s="86"/>
    </row>
    <row r="46" spans="2:14" ht="5.25" customHeight="1">
      <c r="G46" s="25"/>
      <c r="H46" s="35"/>
      <c r="J46" s="87"/>
      <c r="K46" s="87"/>
      <c r="L46" s="87"/>
      <c r="M46" s="87"/>
      <c r="N46" s="87"/>
    </row>
    <row r="47" spans="2:14">
      <c r="F47" s="6">
        <v>14</v>
      </c>
      <c r="G47" s="25">
        <v>72000</v>
      </c>
      <c r="H47" s="27" t="s">
        <v>46</v>
      </c>
      <c r="J47" s="87"/>
      <c r="K47" s="87"/>
      <c r="L47" s="87"/>
      <c r="M47" s="87"/>
      <c r="N47" s="87"/>
    </row>
    <row r="48" spans="2:14">
      <c r="F48" s="6">
        <v>14</v>
      </c>
      <c r="G48" s="20">
        <v>72100</v>
      </c>
      <c r="H48" s="27" t="s">
        <v>47</v>
      </c>
      <c r="J48" s="87"/>
      <c r="K48" s="87"/>
      <c r="L48" s="87"/>
      <c r="M48" s="87"/>
      <c r="N48" s="87"/>
    </row>
    <row r="49" spans="1:14">
      <c r="F49" s="6">
        <v>14</v>
      </c>
      <c r="G49" s="20">
        <v>72200</v>
      </c>
      <c r="H49" s="47" t="s">
        <v>48</v>
      </c>
      <c r="J49" s="87"/>
      <c r="K49" s="87"/>
      <c r="L49" s="87"/>
      <c r="M49" s="87"/>
      <c r="N49" s="87"/>
    </row>
    <row r="50" spans="1:14">
      <c r="F50" s="6">
        <v>14</v>
      </c>
      <c r="G50" s="20">
        <v>72300</v>
      </c>
      <c r="H50" s="27" t="s">
        <v>49</v>
      </c>
      <c r="J50" s="87"/>
      <c r="K50" s="87"/>
      <c r="L50" s="87"/>
      <c r="M50" s="87"/>
      <c r="N50" s="87"/>
    </row>
    <row r="51" spans="1:14">
      <c r="F51" s="6">
        <v>14</v>
      </c>
      <c r="G51" s="20">
        <v>72400</v>
      </c>
      <c r="H51" s="27" t="s">
        <v>50</v>
      </c>
      <c r="J51" s="87"/>
      <c r="K51" s="87"/>
      <c r="L51" s="87"/>
      <c r="M51" s="87"/>
      <c r="N51" s="87"/>
    </row>
    <row r="52" spans="1:14">
      <c r="F52" s="6">
        <v>14</v>
      </c>
      <c r="G52" s="20">
        <v>72500</v>
      </c>
      <c r="H52" s="27" t="s">
        <v>51</v>
      </c>
      <c r="J52" s="87"/>
      <c r="K52" s="87"/>
      <c r="L52" s="87"/>
      <c r="M52" s="87"/>
      <c r="N52" s="87"/>
    </row>
    <row r="53" spans="1:14" ht="6" customHeight="1">
      <c r="G53" s="20"/>
      <c r="H53" s="27"/>
      <c r="J53" s="87"/>
      <c r="K53" s="87"/>
      <c r="L53" s="87"/>
      <c r="M53" s="87"/>
      <c r="N53" s="87"/>
    </row>
    <row r="54" spans="1:14">
      <c r="F54" s="6">
        <v>14</v>
      </c>
      <c r="G54" s="20">
        <v>73000</v>
      </c>
      <c r="H54" s="27" t="s">
        <v>52</v>
      </c>
      <c r="J54" s="87"/>
      <c r="K54" s="87"/>
      <c r="L54" s="87"/>
      <c r="M54" s="87"/>
      <c r="N54" s="87"/>
    </row>
    <row r="55" spans="1:14">
      <c r="F55" s="6">
        <v>14</v>
      </c>
      <c r="G55" s="20">
        <v>73100</v>
      </c>
      <c r="H55" s="27" t="s">
        <v>53</v>
      </c>
      <c r="J55" s="87"/>
      <c r="K55" s="87"/>
      <c r="L55" s="87"/>
      <c r="M55" s="87"/>
      <c r="N55" s="87"/>
    </row>
    <row r="56" spans="1:14">
      <c r="F56" s="6">
        <v>14</v>
      </c>
      <c r="G56" s="20">
        <v>73200</v>
      </c>
      <c r="H56" s="47" t="s">
        <v>54</v>
      </c>
      <c r="J56" s="87"/>
      <c r="K56" s="87"/>
      <c r="L56" s="87"/>
      <c r="M56" s="87"/>
      <c r="N56" s="87"/>
    </row>
    <row r="57" spans="1:14">
      <c r="F57" s="6">
        <v>14</v>
      </c>
      <c r="G57" s="20">
        <v>73300</v>
      </c>
      <c r="H57" s="27" t="s">
        <v>55</v>
      </c>
      <c r="J57" s="87"/>
      <c r="K57" s="87"/>
      <c r="L57" s="87"/>
      <c r="M57" s="87"/>
      <c r="N57" s="87"/>
    </row>
    <row r="58" spans="1:14">
      <c r="F58" s="6">
        <v>14</v>
      </c>
      <c r="G58" s="20">
        <v>73400</v>
      </c>
      <c r="H58" s="27" t="s">
        <v>56</v>
      </c>
      <c r="J58" s="87"/>
      <c r="K58" s="87"/>
      <c r="L58" s="87"/>
      <c r="M58" s="87"/>
      <c r="N58" s="87"/>
    </row>
    <row r="59" spans="1:14">
      <c r="F59" s="6">
        <v>14</v>
      </c>
      <c r="G59" s="20">
        <v>73500</v>
      </c>
      <c r="H59" s="27" t="s">
        <v>57</v>
      </c>
      <c r="J59" s="87"/>
      <c r="K59" s="87"/>
      <c r="L59" s="87"/>
      <c r="M59" s="87"/>
      <c r="N59" s="87"/>
    </row>
    <row r="60" spans="1:14">
      <c r="G60" s="20"/>
      <c r="H60" s="116" t="s">
        <v>58</v>
      </c>
      <c r="J60" s="118">
        <f>SUM(J40:J59)</f>
        <v>0</v>
      </c>
      <c r="K60" s="118">
        <f t="shared" ref="K60:N60" si="2">SUM(K40:K59)</f>
        <v>0</v>
      </c>
      <c r="L60" s="118">
        <f t="shared" si="2"/>
        <v>0</v>
      </c>
      <c r="M60" s="118">
        <f t="shared" si="2"/>
        <v>0</v>
      </c>
      <c r="N60" s="118">
        <f t="shared" si="2"/>
        <v>0</v>
      </c>
    </row>
    <row r="61" spans="1:14" ht="14.4">
      <c r="A61" s="5">
        <v>14</v>
      </c>
      <c r="B61" s="112" t="e">
        <f>SUM(#REF!)</f>
        <v>#REF!</v>
      </c>
      <c r="C61" s="112" t="e">
        <f>SUM(#REF!)</f>
        <v>#REF!</v>
      </c>
      <c r="D61" s="112" t="e">
        <f>SUM(#REF!)</f>
        <v>#REF!</v>
      </c>
      <c r="E61" s="112" t="e">
        <f>SUM(#REF!)</f>
        <v>#REF!</v>
      </c>
      <c r="F61" s="41"/>
      <c r="G61" s="28">
        <v>50000</v>
      </c>
      <c r="H61" s="29" t="s">
        <v>59</v>
      </c>
      <c r="I61" s="42"/>
      <c r="J61" s="105"/>
      <c r="K61" s="105"/>
      <c r="L61" s="105"/>
      <c r="M61" s="105"/>
      <c r="N61" s="105"/>
    </row>
    <row r="62" spans="1:14" ht="14.4">
      <c r="A62" s="5">
        <v>15</v>
      </c>
      <c r="B62" s="112">
        <f>J62:J66</f>
        <v>0</v>
      </c>
      <c r="C62" s="112" t="e">
        <f>#REF!</f>
        <v>#REF!</v>
      </c>
      <c r="D62" s="112">
        <f>K62:K66</f>
        <v>0</v>
      </c>
      <c r="E62" s="112">
        <f>L62:L66</f>
        <v>0</v>
      </c>
      <c r="F62" s="32">
        <v>15</v>
      </c>
      <c r="G62" s="25">
        <v>50100</v>
      </c>
      <c r="H62" s="43" t="s">
        <v>60</v>
      </c>
      <c r="I62" s="34"/>
      <c r="J62" s="86"/>
      <c r="K62" s="86"/>
      <c r="L62" s="86"/>
      <c r="M62" s="86"/>
      <c r="N62" s="86"/>
    </row>
    <row r="63" spans="1:14" ht="14.4">
      <c r="A63" s="5">
        <v>16</v>
      </c>
      <c r="B63" s="112">
        <f>J68</f>
        <v>0</v>
      </c>
      <c r="C63" s="112" t="e">
        <f>#REF!</f>
        <v>#REF!</v>
      </c>
      <c r="D63" s="112">
        <f>K68</f>
        <v>0</v>
      </c>
      <c r="E63" s="112">
        <f>L68</f>
        <v>0</v>
      </c>
      <c r="F63" s="32">
        <v>15</v>
      </c>
      <c r="G63" s="25">
        <v>50200</v>
      </c>
      <c r="H63" s="43" t="s">
        <v>61</v>
      </c>
      <c r="I63" s="34"/>
      <c r="J63" s="86"/>
      <c r="K63" s="86"/>
      <c r="L63" s="86"/>
      <c r="M63" s="86"/>
      <c r="N63" s="86"/>
    </row>
    <row r="64" spans="1:14" ht="14.4">
      <c r="A64" s="5">
        <v>17</v>
      </c>
      <c r="B64" s="112">
        <f>J71+J72</f>
        <v>0</v>
      </c>
      <c r="C64" s="112" t="e">
        <f>#REF!+#REF!</f>
        <v>#REF!</v>
      </c>
      <c r="D64" s="112">
        <f>K71+K72</f>
        <v>0</v>
      </c>
      <c r="E64" s="112">
        <f>L71+L72</f>
        <v>0</v>
      </c>
      <c r="F64" s="32">
        <v>15</v>
      </c>
      <c r="G64" s="25">
        <v>50300</v>
      </c>
      <c r="H64" s="43" t="s">
        <v>62</v>
      </c>
      <c r="I64" s="34"/>
      <c r="J64" s="86"/>
      <c r="K64" s="86"/>
      <c r="L64" s="86"/>
      <c r="M64" s="86"/>
      <c r="N64" s="86"/>
    </row>
    <row r="65" spans="1:14" ht="14.4">
      <c r="A65" s="5">
        <v>18</v>
      </c>
      <c r="B65" s="112">
        <f>J74+J75</f>
        <v>0</v>
      </c>
      <c r="C65" s="112" t="e">
        <f>#REF!+#REF!</f>
        <v>#REF!</v>
      </c>
      <c r="D65" s="112">
        <f>K74+K75</f>
        <v>0</v>
      </c>
      <c r="E65" s="112">
        <f>L74+L75</f>
        <v>0</v>
      </c>
      <c r="F65" s="32">
        <v>15</v>
      </c>
      <c r="G65" s="25">
        <v>50400</v>
      </c>
      <c r="H65" s="43" t="s">
        <v>63</v>
      </c>
      <c r="I65" s="34"/>
      <c r="J65" s="86"/>
      <c r="K65" s="86"/>
      <c r="L65" s="86"/>
      <c r="M65" s="86"/>
      <c r="N65" s="86"/>
    </row>
    <row r="66" spans="1:14" ht="14.4">
      <c r="A66" s="5">
        <v>20</v>
      </c>
      <c r="B66" s="112">
        <f>J78+J79+J80+J81+J82+J83</f>
        <v>0</v>
      </c>
      <c r="C66" s="112" t="e">
        <f>#REF!+#REF!+#REF!+#REF!+#REF!+#REF!</f>
        <v>#REF!</v>
      </c>
      <c r="D66" s="112">
        <f>K78+K79+K80+K81+K82+K83</f>
        <v>0</v>
      </c>
      <c r="E66" s="112">
        <f>L78+L79+L80+L81+L82+L83</f>
        <v>0</v>
      </c>
      <c r="F66" s="32">
        <v>15</v>
      </c>
      <c r="G66" s="25">
        <v>50500</v>
      </c>
      <c r="H66" s="111" t="s">
        <v>64</v>
      </c>
      <c r="I66" s="34"/>
      <c r="J66" s="86"/>
      <c r="K66" s="86"/>
      <c r="L66" s="86"/>
      <c r="M66" s="86"/>
      <c r="N66" s="86"/>
    </row>
    <row r="67" spans="1:14" ht="14.4">
      <c r="B67" s="112"/>
      <c r="C67" s="112"/>
      <c r="D67" s="112"/>
      <c r="E67" s="112"/>
      <c r="F67" s="32"/>
      <c r="G67" s="25"/>
      <c r="H67" s="115" t="s">
        <v>65</v>
      </c>
      <c r="I67" s="34"/>
      <c r="J67" s="119">
        <f>SUM(J62:J66)</f>
        <v>0</v>
      </c>
      <c r="K67" s="119">
        <f t="shared" ref="K67:N67" si="3">SUM(K62:K66)</f>
        <v>0</v>
      </c>
      <c r="L67" s="119">
        <f t="shared" si="3"/>
        <v>0</v>
      </c>
      <c r="M67" s="119">
        <f t="shared" si="3"/>
        <v>0</v>
      </c>
      <c r="N67" s="119">
        <f t="shared" si="3"/>
        <v>0</v>
      </c>
    </row>
    <row r="68" spans="1:14" ht="14.4">
      <c r="B68" s="112"/>
      <c r="C68" s="112"/>
      <c r="D68" s="112"/>
      <c r="E68" s="112"/>
      <c r="F68" s="32">
        <v>16</v>
      </c>
      <c r="G68" s="25">
        <v>50600</v>
      </c>
      <c r="H68" s="27" t="s">
        <v>66</v>
      </c>
      <c r="I68" s="34"/>
      <c r="J68" s="86"/>
      <c r="K68" s="86"/>
      <c r="L68" s="86"/>
      <c r="M68" s="86"/>
      <c r="N68" s="86"/>
    </row>
    <row r="69" spans="1:14" ht="14.4">
      <c r="A69" s="5">
        <v>22</v>
      </c>
      <c r="B69" s="112">
        <f>J86+J87+J88+J89+J90</f>
        <v>0</v>
      </c>
      <c r="C69" s="112" t="e">
        <f>#REF!+#REF!+#REF!+#REF!+#REF!</f>
        <v>#REF!</v>
      </c>
      <c r="D69" s="112">
        <f>K86+K87+K88+K89+K90</f>
        <v>0</v>
      </c>
      <c r="E69" s="112">
        <f>L86+L87+L88+L89+L90</f>
        <v>0</v>
      </c>
      <c r="F69" s="32"/>
      <c r="G69" s="25"/>
      <c r="H69" s="115" t="s">
        <v>67</v>
      </c>
      <c r="I69" s="34"/>
      <c r="J69" s="119">
        <f>J68</f>
        <v>0</v>
      </c>
      <c r="K69" s="119">
        <f t="shared" ref="K69:N69" si="4">K68</f>
        <v>0</v>
      </c>
      <c r="L69" s="119">
        <f t="shared" si="4"/>
        <v>0</v>
      </c>
      <c r="M69" s="119">
        <f t="shared" si="4"/>
        <v>0</v>
      </c>
      <c r="N69" s="119">
        <f t="shared" si="4"/>
        <v>0</v>
      </c>
    </row>
    <row r="70" spans="1:14">
      <c r="A70" s="5">
        <v>23</v>
      </c>
      <c r="B70" s="112">
        <f>J135+J136+J121+J92+J93+J95+J96+J97+J98+J99+J100+J101+J102+J103+J105+J106+J108+J107+J110+J111+J112+J114+J115+J116+J117+J118+J119+J120+J122+J123+J125+J126+J127+J128+J129+J130+J131+J132+J133+J134</f>
        <v>0</v>
      </c>
      <c r="C70" s="112" t="e">
        <f>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70" s="112">
        <f>K135+K136+K121+K92+K93+K95+K96+K97+K98+K99+K100+K101+K102+K103+K105+K106+K108+K107+K110+K111+K112+K114+K115+K116+K117+K118+K119+K120+K122+K123+K125+K126+K127+K128+K129+K130+K131+K132+K133+K134</f>
        <v>0</v>
      </c>
      <c r="E70" s="112">
        <f>L135+L136+L121+L92+L93+L95+L96+L97+L98+L99+L100+L101+L102+L103+L105+L106+L108+L107+L110+L111+L112+L114+L115+L116+L117+L118+L119+L120+L122+L123+L125+L126+L127+L128+L129+L130+L131+L132+L133+L134</f>
        <v>0</v>
      </c>
      <c r="G70" s="21">
        <v>51000</v>
      </c>
      <c r="H70" s="22" t="s">
        <v>68</v>
      </c>
      <c r="J70" s="86"/>
      <c r="K70" s="86"/>
      <c r="L70" s="86"/>
      <c r="M70" s="86"/>
      <c r="N70" s="86"/>
    </row>
    <row r="71" spans="1:14">
      <c r="F71" s="6">
        <v>17</v>
      </c>
      <c r="G71" s="25">
        <v>51100</v>
      </c>
      <c r="H71" s="43" t="s">
        <v>69</v>
      </c>
      <c r="J71" s="86">
        <f>'Salary Breakdown'!C11</f>
        <v>0</v>
      </c>
      <c r="K71" s="86">
        <f>'Salary Breakdown'!D11</f>
        <v>0</v>
      </c>
      <c r="L71" s="86">
        <f>'Salary Breakdown'!E11</f>
        <v>0</v>
      </c>
      <c r="M71" s="86">
        <f>'Salary Breakdown'!F11</f>
        <v>0</v>
      </c>
      <c r="N71" s="86">
        <f>'Salary Breakdown'!G11</f>
        <v>0</v>
      </c>
    </row>
    <row r="72" spans="1:14">
      <c r="F72" s="6">
        <v>17</v>
      </c>
      <c r="G72" s="25">
        <v>51400</v>
      </c>
      <c r="H72" s="43" t="s">
        <v>70</v>
      </c>
      <c r="J72" s="86"/>
      <c r="K72" s="86"/>
      <c r="L72" s="86"/>
      <c r="M72" s="86"/>
      <c r="N72" s="86"/>
    </row>
    <row r="73" spans="1:14">
      <c r="G73" s="25"/>
      <c r="H73" s="116" t="s">
        <v>71</v>
      </c>
      <c r="J73" s="119">
        <f>SUM(J71:J72)</f>
        <v>0</v>
      </c>
      <c r="K73" s="119">
        <f t="shared" ref="K73:N73" si="5">SUM(K71:K72)</f>
        <v>0</v>
      </c>
      <c r="L73" s="119">
        <f t="shared" si="5"/>
        <v>0</v>
      </c>
      <c r="M73" s="119">
        <f t="shared" si="5"/>
        <v>0</v>
      </c>
      <c r="N73" s="119">
        <f t="shared" si="5"/>
        <v>0</v>
      </c>
    </row>
    <row r="74" spans="1:14" ht="13.5" customHeight="1">
      <c r="F74" s="6">
        <v>18</v>
      </c>
      <c r="G74" s="25">
        <v>51200</v>
      </c>
      <c r="H74" s="43" t="s">
        <v>72</v>
      </c>
      <c r="J74" s="86">
        <f>'Salary Breakdown'!C19</f>
        <v>0</v>
      </c>
      <c r="K74" s="86">
        <f>'Salary Breakdown'!D19</f>
        <v>0</v>
      </c>
      <c r="L74" s="86">
        <f>'Salary Breakdown'!E19</f>
        <v>0</v>
      </c>
      <c r="M74" s="86">
        <f>'Salary Breakdown'!F19</f>
        <v>0</v>
      </c>
      <c r="N74" s="86">
        <f>'Salary Breakdown'!G19</f>
        <v>0</v>
      </c>
    </row>
    <row r="75" spans="1:14" s="44" customFormat="1">
      <c r="F75" s="6">
        <v>18</v>
      </c>
      <c r="G75" s="25">
        <v>51450</v>
      </c>
      <c r="H75" s="43" t="s">
        <v>73</v>
      </c>
      <c r="I75" s="5"/>
      <c r="J75" s="86"/>
      <c r="K75" s="86"/>
      <c r="L75" s="86"/>
      <c r="M75" s="86"/>
      <c r="N75" s="86"/>
    </row>
    <row r="76" spans="1:14">
      <c r="H76" s="116" t="s">
        <v>74</v>
      </c>
      <c r="J76" s="119">
        <f>SUM(J74:J75)</f>
        <v>0</v>
      </c>
      <c r="K76" s="119">
        <f t="shared" ref="K76" si="6">SUM(K74:K75)</f>
        <v>0</v>
      </c>
      <c r="L76" s="119">
        <f t="shared" ref="L76" si="7">SUM(L74:L75)</f>
        <v>0</v>
      </c>
      <c r="M76" s="119">
        <f t="shared" ref="M76:N76" si="8">SUM(M74:M75)</f>
        <v>0</v>
      </c>
      <c r="N76" s="119">
        <f t="shared" si="8"/>
        <v>0</v>
      </c>
    </row>
    <row r="77" spans="1:14">
      <c r="G77" s="21">
        <v>54000</v>
      </c>
      <c r="H77" s="22" t="s">
        <v>75</v>
      </c>
      <c r="J77" s="86"/>
      <c r="K77" s="86"/>
      <c r="L77" s="86"/>
      <c r="M77" s="86"/>
      <c r="N77" s="86"/>
    </row>
    <row r="78" spans="1:14">
      <c r="F78" s="6">
        <v>20</v>
      </c>
      <c r="G78" s="25">
        <v>54100</v>
      </c>
      <c r="H78" s="27" t="s">
        <v>76</v>
      </c>
      <c r="J78" s="86"/>
      <c r="K78" s="86"/>
      <c r="L78" s="86"/>
      <c r="M78" s="86"/>
      <c r="N78" s="86"/>
    </row>
    <row r="79" spans="1:14">
      <c r="F79" s="6">
        <v>20</v>
      </c>
      <c r="G79" s="25">
        <v>54200</v>
      </c>
      <c r="H79" s="43" t="s">
        <v>77</v>
      </c>
      <c r="J79" s="86"/>
      <c r="K79" s="86"/>
      <c r="L79" s="86"/>
      <c r="M79" s="86"/>
      <c r="N79" s="86"/>
    </row>
    <row r="80" spans="1:14">
      <c r="F80" s="6">
        <v>20</v>
      </c>
      <c r="G80" s="25">
        <v>54300</v>
      </c>
      <c r="H80" s="43" t="s">
        <v>78</v>
      </c>
      <c r="J80" s="86"/>
      <c r="K80" s="86"/>
      <c r="L80" s="86"/>
      <c r="M80" s="86"/>
      <c r="N80" s="86"/>
    </row>
    <row r="81" spans="6:14">
      <c r="F81" s="6">
        <v>20</v>
      </c>
      <c r="G81" s="25">
        <v>54400</v>
      </c>
      <c r="H81" s="43" t="s">
        <v>79</v>
      </c>
      <c r="J81" s="86"/>
      <c r="K81" s="86"/>
      <c r="L81" s="86"/>
      <c r="M81" s="86"/>
      <c r="N81" s="86"/>
    </row>
    <row r="82" spans="6:14">
      <c r="F82" s="6">
        <v>20</v>
      </c>
      <c r="G82" s="25">
        <v>54500</v>
      </c>
      <c r="H82" s="43" t="s">
        <v>80</v>
      </c>
      <c r="J82" s="86"/>
      <c r="K82" s="86"/>
      <c r="L82" s="86"/>
      <c r="M82" s="86"/>
      <c r="N82" s="86"/>
    </row>
    <row r="83" spans="6:14">
      <c r="F83" s="6">
        <v>20</v>
      </c>
      <c r="G83" s="25">
        <v>54600</v>
      </c>
      <c r="H83" s="27" t="s">
        <v>81</v>
      </c>
      <c r="J83" s="86"/>
      <c r="K83" s="86"/>
      <c r="L83" s="86"/>
      <c r="M83" s="86"/>
      <c r="N83" s="86"/>
    </row>
    <row r="84" spans="6:14">
      <c r="G84" s="25"/>
      <c r="H84" s="116" t="s">
        <v>82</v>
      </c>
      <c r="J84" s="119">
        <f>SUM(J78:J83)</f>
        <v>0</v>
      </c>
      <c r="K84" s="119">
        <f t="shared" ref="K84:N84" si="9">SUM(K78:K83)</f>
        <v>0</v>
      </c>
      <c r="L84" s="119">
        <f t="shared" si="9"/>
        <v>0</v>
      </c>
      <c r="M84" s="119">
        <f t="shared" si="9"/>
        <v>0</v>
      </c>
      <c r="N84" s="119">
        <f t="shared" si="9"/>
        <v>0</v>
      </c>
    </row>
    <row r="85" spans="6:14">
      <c r="G85" s="21">
        <v>52000</v>
      </c>
      <c r="H85" s="22" t="s">
        <v>83</v>
      </c>
      <c r="J85" s="86"/>
      <c r="K85" s="86"/>
      <c r="L85" s="86"/>
      <c r="M85" s="86"/>
      <c r="N85" s="86"/>
    </row>
    <row r="86" spans="6:14">
      <c r="F86" s="6">
        <v>22</v>
      </c>
      <c r="G86" s="25">
        <v>52200</v>
      </c>
      <c r="H86" s="43" t="s">
        <v>84</v>
      </c>
      <c r="J86" s="86"/>
      <c r="K86" s="86"/>
      <c r="L86" s="86"/>
      <c r="M86" s="86"/>
      <c r="N86" s="86"/>
    </row>
    <row r="87" spans="6:14">
      <c r="F87" s="6">
        <v>22</v>
      </c>
      <c r="G87" s="25">
        <v>52400</v>
      </c>
      <c r="H87" s="43" t="s">
        <v>85</v>
      </c>
      <c r="J87" s="86"/>
      <c r="K87" s="86"/>
      <c r="L87" s="86"/>
      <c r="M87" s="86"/>
      <c r="N87" s="86"/>
    </row>
    <row r="88" spans="6:14">
      <c r="F88" s="6">
        <v>22</v>
      </c>
      <c r="G88" s="25">
        <v>52500</v>
      </c>
      <c r="H88" s="43" t="s">
        <v>86</v>
      </c>
      <c r="J88" s="86"/>
      <c r="K88" s="86"/>
      <c r="L88" s="86"/>
      <c r="M88" s="86"/>
      <c r="N88" s="86"/>
    </row>
    <row r="89" spans="6:14">
      <c r="F89" s="6">
        <v>22</v>
      </c>
      <c r="G89" s="25">
        <v>52600</v>
      </c>
      <c r="H89" s="43" t="s">
        <v>87</v>
      </c>
      <c r="J89" s="86"/>
      <c r="K89" s="86"/>
      <c r="L89" s="86"/>
      <c r="M89" s="86"/>
      <c r="N89" s="86"/>
    </row>
    <row r="90" spans="6:14">
      <c r="F90" s="6">
        <v>22</v>
      </c>
      <c r="G90" s="25">
        <v>52800</v>
      </c>
      <c r="H90" s="43" t="s">
        <v>88</v>
      </c>
      <c r="J90" s="86"/>
      <c r="K90" s="86"/>
      <c r="L90" s="86"/>
      <c r="M90" s="86"/>
      <c r="N90" s="86"/>
    </row>
    <row r="91" spans="6:14">
      <c r="G91" s="25"/>
      <c r="H91" s="116" t="s">
        <v>89</v>
      </c>
      <c r="J91" s="119">
        <f>SUM(J86:J90)</f>
        <v>0</v>
      </c>
      <c r="K91" s="119">
        <f t="shared" ref="K91:N91" si="10">SUM(K86:K90)</f>
        <v>0</v>
      </c>
      <c r="L91" s="119">
        <f t="shared" si="10"/>
        <v>0</v>
      </c>
      <c r="M91" s="119">
        <f t="shared" si="10"/>
        <v>0</v>
      </c>
      <c r="N91" s="119">
        <f t="shared" si="10"/>
        <v>0</v>
      </c>
    </row>
    <row r="92" spans="6:14">
      <c r="F92" s="6">
        <v>23</v>
      </c>
      <c r="G92" s="25">
        <v>52300</v>
      </c>
      <c r="H92" s="43" t="s">
        <v>90</v>
      </c>
      <c r="J92" s="86"/>
      <c r="K92" s="86"/>
      <c r="L92" s="86"/>
      <c r="M92" s="86"/>
      <c r="N92" s="86"/>
    </row>
    <row r="93" spans="6:14">
      <c r="F93" s="6">
        <v>23</v>
      </c>
      <c r="G93" s="25">
        <v>52700</v>
      </c>
      <c r="H93" s="43" t="s">
        <v>91</v>
      </c>
      <c r="J93" s="86"/>
      <c r="K93" s="86"/>
      <c r="L93" s="86"/>
      <c r="M93" s="86"/>
      <c r="N93" s="86"/>
    </row>
    <row r="94" spans="6:14">
      <c r="G94" s="21">
        <v>53000</v>
      </c>
      <c r="H94" s="22" t="s">
        <v>92</v>
      </c>
      <c r="J94" s="86"/>
      <c r="K94" s="86"/>
      <c r="L94" s="86"/>
      <c r="M94" s="86"/>
      <c r="N94" s="86"/>
    </row>
    <row r="95" spans="6:14">
      <c r="F95" s="6">
        <v>23</v>
      </c>
      <c r="G95" s="25">
        <v>53100</v>
      </c>
      <c r="H95" s="43" t="s">
        <v>93</v>
      </c>
      <c r="J95" s="86"/>
      <c r="K95" s="86"/>
      <c r="L95" s="86"/>
      <c r="M95" s="86"/>
      <c r="N95" s="86"/>
    </row>
    <row r="96" spans="6:14">
      <c r="F96" s="6">
        <v>23</v>
      </c>
      <c r="G96" s="25">
        <v>53200</v>
      </c>
      <c r="H96" s="43" t="s">
        <v>94</v>
      </c>
      <c r="J96" s="86"/>
      <c r="K96" s="86"/>
      <c r="L96" s="86"/>
      <c r="M96" s="86"/>
      <c r="N96" s="86"/>
    </row>
    <row r="97" spans="6:14">
      <c r="F97" s="6">
        <v>23</v>
      </c>
      <c r="G97" s="25">
        <v>53300</v>
      </c>
      <c r="H97" s="43" t="s">
        <v>95</v>
      </c>
      <c r="J97" s="86"/>
      <c r="K97" s="86"/>
      <c r="L97" s="86"/>
      <c r="M97" s="86"/>
      <c r="N97" s="86"/>
    </row>
    <row r="98" spans="6:14">
      <c r="F98" s="6">
        <v>23</v>
      </c>
      <c r="G98" s="25">
        <v>53400</v>
      </c>
      <c r="H98" s="43" t="s">
        <v>96</v>
      </c>
      <c r="J98" s="86"/>
      <c r="K98" s="86"/>
      <c r="L98" s="86"/>
      <c r="M98" s="86"/>
      <c r="N98" s="86"/>
    </row>
    <row r="99" spans="6:14">
      <c r="F99" s="6">
        <v>23</v>
      </c>
      <c r="G99" s="25">
        <v>53500</v>
      </c>
      <c r="H99" s="43" t="s">
        <v>97</v>
      </c>
      <c r="J99" s="86"/>
      <c r="K99" s="86"/>
      <c r="L99" s="86"/>
      <c r="M99" s="86"/>
      <c r="N99" s="86"/>
    </row>
    <row r="100" spans="6:14">
      <c r="F100" s="6">
        <v>23</v>
      </c>
      <c r="G100" s="25">
        <v>53600</v>
      </c>
      <c r="H100" s="43" t="s">
        <v>98</v>
      </c>
      <c r="J100" s="86"/>
      <c r="K100" s="86"/>
      <c r="L100" s="86"/>
      <c r="M100" s="86"/>
      <c r="N100" s="86"/>
    </row>
    <row r="101" spans="6:14">
      <c r="F101" s="6">
        <v>23</v>
      </c>
      <c r="G101" s="25">
        <v>53700</v>
      </c>
      <c r="H101" s="43" t="s">
        <v>99</v>
      </c>
      <c r="J101" s="86"/>
      <c r="K101" s="86"/>
      <c r="L101" s="86"/>
      <c r="M101" s="86"/>
      <c r="N101" s="86"/>
    </row>
    <row r="102" spans="6:14">
      <c r="F102" s="6">
        <v>23</v>
      </c>
      <c r="G102" s="25">
        <v>53800</v>
      </c>
      <c r="H102" s="43" t="s">
        <v>100</v>
      </c>
      <c r="J102" s="86"/>
      <c r="K102" s="86"/>
      <c r="L102" s="86"/>
      <c r="M102" s="86"/>
      <c r="N102" s="86"/>
    </row>
    <row r="103" spans="6:14">
      <c r="F103" s="6">
        <v>23</v>
      </c>
      <c r="G103" s="25">
        <v>53900</v>
      </c>
      <c r="H103" s="27" t="s">
        <v>101</v>
      </c>
      <c r="J103" s="86"/>
      <c r="K103" s="86"/>
      <c r="L103" s="86"/>
      <c r="M103" s="86"/>
      <c r="N103" s="86"/>
    </row>
    <row r="104" spans="6:14">
      <c r="G104" s="21">
        <v>55000</v>
      </c>
      <c r="H104" s="22" t="s">
        <v>102</v>
      </c>
      <c r="J104" s="86"/>
      <c r="K104" s="86"/>
      <c r="L104" s="86"/>
      <c r="M104" s="86"/>
      <c r="N104" s="86"/>
    </row>
    <row r="105" spans="6:14">
      <c r="F105" s="6">
        <v>23</v>
      </c>
      <c r="G105" s="25">
        <v>55100</v>
      </c>
      <c r="H105" s="43" t="s">
        <v>103</v>
      </c>
      <c r="J105" s="86"/>
      <c r="K105" s="86"/>
      <c r="L105" s="86"/>
      <c r="M105" s="86"/>
      <c r="N105" s="86"/>
    </row>
    <row r="106" spans="6:14">
      <c r="F106" s="6">
        <v>23</v>
      </c>
      <c r="G106" s="25">
        <v>55200</v>
      </c>
      <c r="H106" s="27" t="s">
        <v>104</v>
      </c>
      <c r="J106" s="86"/>
      <c r="K106" s="86"/>
      <c r="L106" s="86"/>
      <c r="M106" s="86"/>
      <c r="N106" s="86"/>
    </row>
    <row r="107" spans="6:14">
      <c r="F107" s="6">
        <v>23</v>
      </c>
      <c r="G107" s="25">
        <v>55300</v>
      </c>
      <c r="H107" s="27" t="s">
        <v>105</v>
      </c>
      <c r="J107" s="86"/>
      <c r="K107" s="86"/>
      <c r="L107" s="86"/>
      <c r="M107" s="86"/>
      <c r="N107" s="86"/>
    </row>
    <row r="108" spans="6:14">
      <c r="F108" s="6">
        <v>23</v>
      </c>
      <c r="G108" s="25">
        <v>55400</v>
      </c>
      <c r="H108" s="43" t="s">
        <v>106</v>
      </c>
      <c r="J108" s="86"/>
      <c r="K108" s="86"/>
      <c r="L108" s="86"/>
      <c r="M108" s="86"/>
      <c r="N108" s="86"/>
    </row>
    <row r="109" spans="6:14">
      <c r="G109" s="21">
        <v>56000</v>
      </c>
      <c r="H109" s="22" t="s">
        <v>107</v>
      </c>
      <c r="J109" s="86"/>
      <c r="K109" s="86"/>
      <c r="L109" s="86"/>
      <c r="M109" s="86"/>
      <c r="N109" s="86"/>
    </row>
    <row r="110" spans="6:14">
      <c r="F110" s="6">
        <v>23</v>
      </c>
      <c r="G110" s="25">
        <v>56100</v>
      </c>
      <c r="H110" s="43" t="s">
        <v>108</v>
      </c>
      <c r="J110" s="86"/>
      <c r="K110" s="86"/>
      <c r="L110" s="86"/>
      <c r="M110" s="86"/>
      <c r="N110" s="86"/>
    </row>
    <row r="111" spans="6:14">
      <c r="F111" s="6">
        <v>23</v>
      </c>
      <c r="G111" s="25">
        <v>56200</v>
      </c>
      <c r="H111" s="43" t="s">
        <v>109</v>
      </c>
      <c r="J111" s="86"/>
      <c r="K111" s="86"/>
      <c r="L111" s="86"/>
      <c r="M111" s="86"/>
      <c r="N111" s="86"/>
    </row>
    <row r="112" spans="6:14">
      <c r="F112" s="6">
        <v>23</v>
      </c>
      <c r="G112" s="25">
        <v>56300</v>
      </c>
      <c r="H112" s="43" t="s">
        <v>110</v>
      </c>
      <c r="J112" s="86"/>
      <c r="K112" s="86"/>
      <c r="L112" s="86"/>
      <c r="M112" s="86"/>
      <c r="N112" s="86"/>
    </row>
    <row r="113" spans="6:14">
      <c r="G113" s="21">
        <v>57000</v>
      </c>
      <c r="H113" s="22" t="s">
        <v>111</v>
      </c>
      <c r="J113" s="86"/>
      <c r="K113" s="86"/>
      <c r="L113" s="86"/>
      <c r="M113" s="86"/>
      <c r="N113" s="86"/>
    </row>
    <row r="114" spans="6:14" hidden="1">
      <c r="F114" s="6">
        <v>23</v>
      </c>
      <c r="G114" s="25">
        <v>57100</v>
      </c>
      <c r="H114" s="43" t="s">
        <v>112</v>
      </c>
      <c r="J114" s="86"/>
      <c r="K114" s="86"/>
      <c r="L114" s="86"/>
      <c r="M114" s="86"/>
      <c r="N114" s="86"/>
    </row>
    <row r="115" spans="6:14">
      <c r="F115" s="6">
        <v>23</v>
      </c>
      <c r="G115" s="25">
        <v>57200</v>
      </c>
      <c r="H115" s="43" t="s">
        <v>113</v>
      </c>
      <c r="J115" s="86"/>
      <c r="K115" s="86"/>
      <c r="L115" s="86"/>
      <c r="M115" s="86"/>
      <c r="N115" s="86"/>
    </row>
    <row r="116" spans="6:14">
      <c r="F116" s="6">
        <v>23</v>
      </c>
      <c r="G116" s="25">
        <v>57300</v>
      </c>
      <c r="H116" s="43" t="s">
        <v>114</v>
      </c>
      <c r="J116" s="86"/>
      <c r="K116" s="86"/>
      <c r="L116" s="86"/>
      <c r="M116" s="86"/>
      <c r="N116" s="86"/>
    </row>
    <row r="117" spans="6:14">
      <c r="F117" s="6">
        <v>23</v>
      </c>
      <c r="G117" s="25">
        <v>57400</v>
      </c>
      <c r="H117" s="43" t="s">
        <v>115</v>
      </c>
      <c r="J117" s="86"/>
      <c r="K117" s="86"/>
      <c r="L117" s="86"/>
      <c r="M117" s="86"/>
      <c r="N117" s="86"/>
    </row>
    <row r="118" spans="6:14">
      <c r="F118" s="6">
        <v>23</v>
      </c>
      <c r="G118" s="25">
        <v>57500</v>
      </c>
      <c r="H118" s="43" t="s">
        <v>116</v>
      </c>
      <c r="J118" s="86"/>
      <c r="K118" s="86"/>
      <c r="L118" s="86"/>
      <c r="M118" s="86"/>
      <c r="N118" s="86"/>
    </row>
    <row r="119" spans="6:14">
      <c r="F119" s="6">
        <v>23</v>
      </c>
      <c r="G119" s="25">
        <v>57600</v>
      </c>
      <c r="H119" s="43" t="s">
        <v>117</v>
      </c>
      <c r="J119" s="86"/>
      <c r="K119" s="86"/>
      <c r="L119" s="86"/>
      <c r="M119" s="86"/>
      <c r="N119" s="86"/>
    </row>
    <row r="120" spans="6:14" hidden="1">
      <c r="G120" s="25">
        <v>57700</v>
      </c>
      <c r="H120" s="43" t="s">
        <v>118</v>
      </c>
      <c r="J120" s="86"/>
      <c r="K120" s="86"/>
      <c r="L120" s="86"/>
      <c r="M120" s="86"/>
      <c r="N120" s="86"/>
    </row>
    <row r="121" spans="6:14">
      <c r="F121" s="6">
        <v>23</v>
      </c>
      <c r="G121" s="25">
        <v>51500</v>
      </c>
      <c r="H121" s="43" t="s">
        <v>119</v>
      </c>
      <c r="J121" s="86">
        <f>(J71+J74)*15%</f>
        <v>0</v>
      </c>
      <c r="K121" s="86">
        <f t="shared" ref="K121:N121" si="11">(K71+K74)*15%</f>
        <v>0</v>
      </c>
      <c r="L121" s="86">
        <f t="shared" si="11"/>
        <v>0</v>
      </c>
      <c r="M121" s="86">
        <f t="shared" si="11"/>
        <v>0</v>
      </c>
      <c r="N121" s="86">
        <f t="shared" si="11"/>
        <v>0</v>
      </c>
    </row>
    <row r="122" spans="6:14">
      <c r="F122" s="6">
        <v>23</v>
      </c>
      <c r="G122" s="25">
        <v>57800</v>
      </c>
      <c r="H122" s="43" t="s">
        <v>120</v>
      </c>
      <c r="J122" s="86"/>
      <c r="K122" s="86"/>
      <c r="L122" s="86"/>
      <c r="M122" s="86"/>
      <c r="N122" s="86"/>
    </row>
    <row r="123" spans="6:14">
      <c r="F123" s="6">
        <v>23</v>
      </c>
      <c r="G123" s="25">
        <v>57900</v>
      </c>
      <c r="H123" s="27" t="s">
        <v>121</v>
      </c>
      <c r="J123" s="86"/>
      <c r="K123" s="86"/>
      <c r="L123" s="86"/>
      <c r="M123" s="86"/>
      <c r="N123" s="86"/>
    </row>
    <row r="124" spans="6:14">
      <c r="G124" s="21">
        <v>60000</v>
      </c>
      <c r="H124" s="22" t="s">
        <v>122</v>
      </c>
      <c r="J124" s="86"/>
      <c r="K124" s="86"/>
      <c r="L124" s="86"/>
      <c r="M124" s="86"/>
      <c r="N124" s="86"/>
    </row>
    <row r="125" spans="6:14" ht="12.75" customHeight="1">
      <c r="F125" s="6">
        <v>23</v>
      </c>
      <c r="G125" s="25">
        <v>61000</v>
      </c>
      <c r="H125" s="45" t="s">
        <v>123</v>
      </c>
      <c r="J125" s="86"/>
      <c r="K125" s="86"/>
      <c r="L125" s="86"/>
      <c r="M125" s="86"/>
      <c r="N125" s="86"/>
    </row>
    <row r="126" spans="6:14" ht="12.75" customHeight="1">
      <c r="F126" s="6">
        <v>23</v>
      </c>
      <c r="G126" s="25">
        <v>61500</v>
      </c>
      <c r="H126" s="45" t="s">
        <v>124</v>
      </c>
      <c r="J126" s="86"/>
      <c r="K126" s="86"/>
      <c r="L126" s="86"/>
      <c r="M126" s="86"/>
      <c r="N126" s="86"/>
    </row>
    <row r="127" spans="6:14" ht="12.75" customHeight="1">
      <c r="F127" s="6">
        <v>23</v>
      </c>
      <c r="G127" s="25">
        <v>62000</v>
      </c>
      <c r="H127" s="45" t="s">
        <v>125</v>
      </c>
      <c r="J127" s="86"/>
      <c r="K127" s="86"/>
      <c r="L127" s="86"/>
      <c r="M127" s="86"/>
      <c r="N127" s="86"/>
    </row>
    <row r="128" spans="6:14" ht="12.75" customHeight="1">
      <c r="F128" s="6">
        <v>23</v>
      </c>
      <c r="G128" s="25">
        <v>62500</v>
      </c>
      <c r="H128" s="45" t="s">
        <v>126</v>
      </c>
      <c r="J128" s="86"/>
      <c r="K128" s="86"/>
      <c r="L128" s="86"/>
      <c r="M128" s="86"/>
      <c r="N128" s="86"/>
    </row>
    <row r="129" spans="6:14" ht="12.75" customHeight="1">
      <c r="F129" s="6">
        <v>23</v>
      </c>
      <c r="G129" s="25">
        <v>63000</v>
      </c>
      <c r="H129" s="45" t="s">
        <v>127</v>
      </c>
      <c r="J129" s="86"/>
      <c r="K129" s="86"/>
      <c r="L129" s="86"/>
      <c r="M129" s="86"/>
      <c r="N129" s="86"/>
    </row>
    <row r="130" spans="6:14" ht="12.75" customHeight="1">
      <c r="F130" s="6">
        <v>23</v>
      </c>
      <c r="G130" s="25">
        <v>63500</v>
      </c>
      <c r="H130" s="45" t="s">
        <v>128</v>
      </c>
      <c r="J130" s="86"/>
      <c r="K130" s="86"/>
      <c r="L130" s="86"/>
      <c r="M130" s="86"/>
      <c r="N130" s="86"/>
    </row>
    <row r="131" spans="6:14" ht="12.75" customHeight="1">
      <c r="F131" s="6">
        <v>23</v>
      </c>
      <c r="G131" s="25">
        <v>64000</v>
      </c>
      <c r="H131" s="45" t="s">
        <v>129</v>
      </c>
      <c r="J131" s="86"/>
      <c r="K131" s="86"/>
      <c r="L131" s="86"/>
      <c r="M131" s="86"/>
      <c r="N131" s="86"/>
    </row>
    <row r="132" spans="6:14" ht="12.75" customHeight="1">
      <c r="F132" s="6">
        <v>23</v>
      </c>
      <c r="G132" s="25">
        <v>64500</v>
      </c>
      <c r="H132" s="45" t="s">
        <v>130</v>
      </c>
      <c r="J132" s="86"/>
      <c r="K132" s="86"/>
      <c r="L132" s="86"/>
      <c r="M132" s="86"/>
      <c r="N132" s="86"/>
    </row>
    <row r="133" spans="6:14" ht="12.75" customHeight="1">
      <c r="F133" s="6">
        <v>23</v>
      </c>
      <c r="G133" s="25">
        <v>65000</v>
      </c>
      <c r="H133" s="45" t="s">
        <v>131</v>
      </c>
      <c r="J133" s="86"/>
      <c r="K133" s="86"/>
      <c r="L133" s="86"/>
      <c r="M133" s="86"/>
      <c r="N133" s="86"/>
    </row>
    <row r="134" spans="6:14" ht="12.75" customHeight="1">
      <c r="F134" s="6">
        <v>23</v>
      </c>
      <c r="G134" s="25">
        <v>65500</v>
      </c>
      <c r="H134" s="45" t="s">
        <v>132</v>
      </c>
      <c r="J134" s="86"/>
      <c r="K134" s="86"/>
      <c r="L134" s="86"/>
      <c r="M134" s="86"/>
      <c r="N134" s="86"/>
    </row>
    <row r="135" spans="6:14">
      <c r="F135" s="6">
        <v>23</v>
      </c>
      <c r="G135" s="26">
        <v>49150</v>
      </c>
      <c r="H135" s="31" t="s">
        <v>133</v>
      </c>
      <c r="I135" s="13"/>
      <c r="J135" s="86"/>
      <c r="K135" s="86"/>
      <c r="L135" s="86"/>
      <c r="M135" s="86"/>
      <c r="N135" s="86"/>
    </row>
    <row r="136" spans="6:14">
      <c r="F136" s="16">
        <v>23</v>
      </c>
      <c r="G136" s="26">
        <v>49250</v>
      </c>
      <c r="H136" s="31" t="s">
        <v>134</v>
      </c>
      <c r="I136" s="13"/>
      <c r="J136" s="86"/>
      <c r="K136" s="86"/>
      <c r="L136" s="86"/>
      <c r="M136" s="86"/>
      <c r="N136" s="86"/>
    </row>
    <row r="137" spans="6:14">
      <c r="F137" s="16"/>
      <c r="G137" s="81"/>
      <c r="H137" s="120" t="s">
        <v>135</v>
      </c>
      <c r="I137" s="13"/>
      <c r="J137" s="118">
        <f>SUM(J92:J136)</f>
        <v>0</v>
      </c>
      <c r="K137" s="118">
        <f t="shared" ref="K137:N137" si="12">SUM(K92:K136)</f>
        <v>0</v>
      </c>
      <c r="L137" s="118">
        <f t="shared" si="12"/>
        <v>0</v>
      </c>
      <c r="M137" s="118">
        <f t="shared" si="12"/>
        <v>0</v>
      </c>
      <c r="N137" s="118">
        <f t="shared" si="12"/>
        <v>0</v>
      </c>
    </row>
    <row r="138" spans="6:14" ht="13.8" thickBot="1">
      <c r="G138" s="84"/>
      <c r="H138" s="37" t="s">
        <v>136</v>
      </c>
      <c r="I138" s="93"/>
      <c r="J138" s="88">
        <f>J137+J91+J84+J76+J73+J69+J67+J60</f>
        <v>0</v>
      </c>
      <c r="K138" s="88">
        <f t="shared" ref="K138:N138" si="13">K137+K91+K84+K76+K73+K69+K67+K60</f>
        <v>0</v>
      </c>
      <c r="L138" s="88">
        <f t="shared" si="13"/>
        <v>0</v>
      </c>
      <c r="M138" s="88">
        <f t="shared" si="13"/>
        <v>0</v>
      </c>
      <c r="N138" s="88">
        <f t="shared" si="13"/>
        <v>0</v>
      </c>
    </row>
    <row r="139" spans="6:14" ht="13.8" thickTop="1">
      <c r="F139" s="49"/>
      <c r="G139" s="19"/>
      <c r="H139" s="39"/>
      <c r="I139" s="19"/>
      <c r="J139" s="82"/>
      <c r="K139" s="82"/>
      <c r="L139" s="82"/>
      <c r="M139" s="82"/>
      <c r="N139" s="82"/>
    </row>
    <row r="140" spans="6:14" ht="13.8">
      <c r="F140" s="50"/>
      <c r="G140" s="51"/>
      <c r="H140" s="108" t="s">
        <v>137</v>
      </c>
      <c r="I140" s="51"/>
      <c r="J140" s="123" t="s">
        <v>138</v>
      </c>
      <c r="K140" s="124"/>
      <c r="L140" s="124"/>
    </row>
    <row r="141" spans="6:14">
      <c r="F141" s="52"/>
      <c r="G141" s="53"/>
      <c r="H141" s="54"/>
      <c r="I141" s="54"/>
      <c r="J141" s="83"/>
      <c r="K141" s="83"/>
      <c r="L141" s="83"/>
      <c r="M141" s="83"/>
      <c r="N141" s="83"/>
    </row>
    <row r="142" spans="6:14">
      <c r="G142" s="66"/>
      <c r="H142" s="55"/>
      <c r="J142" s="78" t="s">
        <v>139</v>
      </c>
      <c r="K142" s="82"/>
      <c r="L142" s="82"/>
      <c r="M142" s="82"/>
      <c r="N142" s="82"/>
    </row>
    <row r="143" spans="6:14">
      <c r="F143" s="56"/>
      <c r="G143" s="109" t="s">
        <v>140</v>
      </c>
      <c r="H143" s="43"/>
      <c r="I143" s="48"/>
      <c r="J143" s="121" t="s">
        <v>141</v>
      </c>
      <c r="K143" s="82"/>
      <c r="L143" s="82"/>
      <c r="M143" s="82"/>
      <c r="N143" s="82"/>
    </row>
    <row r="144" spans="6:14">
      <c r="F144" s="58"/>
      <c r="G144" s="21">
        <v>10000</v>
      </c>
      <c r="H144" s="22" t="s">
        <v>142</v>
      </c>
      <c r="I144" s="19"/>
      <c r="J144" s="89"/>
      <c r="K144" s="82"/>
      <c r="L144" s="82"/>
      <c r="M144" s="82"/>
      <c r="N144" s="82"/>
    </row>
    <row r="145" spans="6:14">
      <c r="F145" s="58">
        <v>1</v>
      </c>
      <c r="G145" s="25">
        <v>10100</v>
      </c>
      <c r="H145" s="27" t="s">
        <v>143</v>
      </c>
      <c r="I145" s="19"/>
      <c r="J145" s="89"/>
      <c r="K145" s="82"/>
      <c r="L145" s="82"/>
      <c r="M145" s="82"/>
      <c r="N145" s="82"/>
    </row>
    <row r="146" spans="6:14">
      <c r="F146" s="58">
        <v>1</v>
      </c>
      <c r="G146" s="25">
        <v>10300</v>
      </c>
      <c r="H146" s="27" t="s">
        <v>144</v>
      </c>
      <c r="I146" s="19"/>
      <c r="J146" s="89"/>
      <c r="K146" s="82"/>
      <c r="L146" s="82"/>
      <c r="M146" s="82"/>
      <c r="N146" s="82"/>
    </row>
    <row r="147" spans="6:14">
      <c r="F147" s="59">
        <v>2</v>
      </c>
      <c r="G147" s="21">
        <v>11000</v>
      </c>
      <c r="H147" s="22" t="s">
        <v>145</v>
      </c>
      <c r="I147" s="60"/>
      <c r="J147" s="90"/>
      <c r="K147" s="82"/>
      <c r="L147" s="82"/>
      <c r="M147" s="82"/>
      <c r="N147" s="82"/>
    </row>
    <row r="148" spans="6:14">
      <c r="F148" s="59"/>
      <c r="G148" s="21">
        <v>13000</v>
      </c>
      <c r="H148" s="22" t="s">
        <v>146</v>
      </c>
      <c r="I148" s="60"/>
      <c r="J148" s="89"/>
      <c r="K148" s="82"/>
      <c r="L148" s="82"/>
      <c r="M148" s="82"/>
      <c r="N148" s="82"/>
    </row>
    <row r="149" spans="6:14">
      <c r="F149" s="58">
        <v>2</v>
      </c>
      <c r="G149" s="25">
        <v>13100</v>
      </c>
      <c r="H149" s="27" t="s">
        <v>147</v>
      </c>
      <c r="I149" s="19"/>
      <c r="J149" s="89"/>
      <c r="K149" s="82"/>
      <c r="L149" s="82"/>
      <c r="M149" s="82"/>
      <c r="N149" s="82"/>
    </row>
    <row r="150" spans="6:14">
      <c r="F150" s="58">
        <v>6</v>
      </c>
      <c r="G150" s="25">
        <v>13200</v>
      </c>
      <c r="H150" s="27" t="s">
        <v>148</v>
      </c>
      <c r="I150" s="19"/>
      <c r="J150" s="89"/>
      <c r="K150" s="82"/>
      <c r="L150" s="82"/>
      <c r="M150" s="82"/>
      <c r="N150" s="82"/>
    </row>
    <row r="151" spans="6:14">
      <c r="F151" s="58"/>
      <c r="G151" s="21">
        <v>14000</v>
      </c>
      <c r="H151" s="22" t="s">
        <v>149</v>
      </c>
      <c r="I151" s="19"/>
      <c r="J151" s="89"/>
      <c r="K151" s="82"/>
      <c r="L151" s="82"/>
      <c r="M151" s="82"/>
      <c r="N151" s="82"/>
    </row>
    <row r="152" spans="6:14">
      <c r="F152" s="58">
        <v>3</v>
      </c>
      <c r="G152" s="25">
        <v>14100</v>
      </c>
      <c r="H152" s="27" t="s">
        <v>150</v>
      </c>
      <c r="I152" s="19"/>
      <c r="J152" s="89"/>
      <c r="K152" s="82"/>
      <c r="L152" s="82"/>
      <c r="M152" s="82"/>
      <c r="N152" s="82"/>
    </row>
    <row r="153" spans="6:14">
      <c r="F153" s="58">
        <v>3</v>
      </c>
      <c r="G153" s="25">
        <v>14200</v>
      </c>
      <c r="H153" s="27" t="s">
        <v>151</v>
      </c>
      <c r="I153" s="19"/>
      <c r="J153" s="89"/>
      <c r="K153" s="82"/>
      <c r="L153" s="82"/>
      <c r="M153" s="82"/>
      <c r="N153" s="82"/>
    </row>
    <row r="154" spans="6:14">
      <c r="F154" s="59"/>
      <c r="G154" s="21">
        <v>15000</v>
      </c>
      <c r="H154" s="61" t="s">
        <v>152</v>
      </c>
      <c r="I154" s="62"/>
      <c r="J154" s="89"/>
      <c r="K154" s="82"/>
      <c r="L154" s="82"/>
      <c r="M154" s="82"/>
      <c r="N154" s="82"/>
    </row>
    <row r="155" spans="6:14">
      <c r="F155" s="58"/>
      <c r="G155" s="25">
        <v>15100</v>
      </c>
      <c r="H155" s="27" t="s">
        <v>153</v>
      </c>
      <c r="I155" s="19"/>
      <c r="J155" s="89"/>
      <c r="K155" s="82"/>
      <c r="L155" s="82"/>
      <c r="M155" s="82"/>
      <c r="N155" s="82"/>
    </row>
    <row r="156" spans="6:14">
      <c r="F156" s="58">
        <v>7</v>
      </c>
      <c r="G156" s="25">
        <v>15400</v>
      </c>
      <c r="H156" s="27" t="s">
        <v>154</v>
      </c>
      <c r="I156" s="19"/>
      <c r="J156" s="89"/>
      <c r="K156" s="82"/>
      <c r="L156" s="82"/>
      <c r="M156" s="82"/>
      <c r="N156" s="82"/>
    </row>
    <row r="157" spans="6:14">
      <c r="F157" s="59"/>
      <c r="G157" s="21">
        <v>16000</v>
      </c>
      <c r="H157" s="22" t="s">
        <v>155</v>
      </c>
      <c r="I157" s="60"/>
      <c r="J157" s="89"/>
      <c r="K157" s="82"/>
      <c r="L157" s="82"/>
      <c r="M157" s="82"/>
      <c r="N157" s="82"/>
    </row>
    <row r="158" spans="6:14">
      <c r="F158" s="58">
        <v>9</v>
      </c>
      <c r="G158" s="25">
        <v>16100</v>
      </c>
      <c r="H158" s="27" t="s">
        <v>156</v>
      </c>
      <c r="I158" s="19"/>
      <c r="J158" s="89"/>
      <c r="K158" s="82"/>
      <c r="L158" s="82"/>
      <c r="M158" s="82"/>
      <c r="N158" s="82"/>
    </row>
    <row r="159" spans="6:14">
      <c r="F159" s="58">
        <v>9</v>
      </c>
      <c r="G159" s="25">
        <v>16200</v>
      </c>
      <c r="H159" s="27" t="s">
        <v>157</v>
      </c>
      <c r="I159" s="19"/>
      <c r="J159" s="89"/>
      <c r="K159" s="82"/>
      <c r="L159" s="82"/>
      <c r="M159" s="82"/>
      <c r="N159" s="82"/>
    </row>
    <row r="160" spans="6:14">
      <c r="F160" s="58">
        <v>8</v>
      </c>
      <c r="G160" s="25">
        <v>16250</v>
      </c>
      <c r="H160" s="27" t="s">
        <v>158</v>
      </c>
      <c r="I160" s="19"/>
      <c r="J160" s="89"/>
      <c r="K160" s="82"/>
      <c r="L160" s="82"/>
      <c r="M160" s="82"/>
      <c r="N160" s="82"/>
    </row>
    <row r="161" spans="6:14">
      <c r="F161" s="58">
        <v>10</v>
      </c>
      <c r="G161" s="25">
        <v>16300</v>
      </c>
      <c r="H161" s="27" t="s">
        <v>159</v>
      </c>
      <c r="I161" s="19"/>
      <c r="J161" s="89"/>
      <c r="K161" s="82"/>
      <c r="L161" s="82"/>
      <c r="M161" s="82"/>
      <c r="N161" s="82"/>
    </row>
    <row r="162" spans="6:14">
      <c r="F162" s="58">
        <v>8</v>
      </c>
      <c r="G162" s="25">
        <v>16350</v>
      </c>
      <c r="H162" s="63" t="s">
        <v>160</v>
      </c>
      <c r="I162" s="19"/>
      <c r="J162" s="89"/>
      <c r="K162" s="82"/>
      <c r="L162" s="82"/>
      <c r="M162" s="82"/>
      <c r="N162" s="82"/>
    </row>
    <row r="163" spans="6:14">
      <c r="F163" s="58">
        <v>10</v>
      </c>
      <c r="G163" s="25">
        <v>16400</v>
      </c>
      <c r="H163" s="27" t="s">
        <v>161</v>
      </c>
      <c r="I163" s="19"/>
      <c r="J163" s="89"/>
      <c r="K163" s="82"/>
      <c r="L163" s="82"/>
      <c r="M163" s="82"/>
      <c r="N163" s="82"/>
    </row>
    <row r="164" spans="6:14">
      <c r="F164" s="58">
        <v>8</v>
      </c>
      <c r="G164" s="25">
        <v>16450</v>
      </c>
      <c r="H164" s="63" t="s">
        <v>162</v>
      </c>
      <c r="I164" s="19"/>
      <c r="J164" s="89"/>
      <c r="K164" s="82"/>
      <c r="L164" s="82"/>
      <c r="M164" s="82"/>
      <c r="N164" s="82"/>
    </row>
    <row r="165" spans="6:14">
      <c r="F165" s="58">
        <v>10</v>
      </c>
      <c r="G165" s="25">
        <v>16500</v>
      </c>
      <c r="H165" s="27" t="s">
        <v>163</v>
      </c>
      <c r="I165" s="19"/>
      <c r="J165" s="89"/>
      <c r="K165" s="82"/>
      <c r="L165" s="82"/>
      <c r="M165" s="82"/>
      <c r="N165" s="82"/>
    </row>
    <row r="166" spans="6:14">
      <c r="F166" s="58">
        <v>8</v>
      </c>
      <c r="G166" s="25">
        <v>16550</v>
      </c>
      <c r="H166" s="63" t="s">
        <v>164</v>
      </c>
      <c r="I166" s="19"/>
      <c r="J166" s="89"/>
      <c r="K166" s="82"/>
      <c r="L166" s="82"/>
      <c r="M166" s="82"/>
      <c r="N166" s="82"/>
    </row>
    <row r="167" spans="6:14">
      <c r="F167" s="58">
        <v>10</v>
      </c>
      <c r="G167" s="25">
        <v>16600</v>
      </c>
      <c r="H167" s="27" t="s">
        <v>165</v>
      </c>
      <c r="I167" s="19"/>
      <c r="J167" s="89"/>
      <c r="K167" s="82"/>
      <c r="L167" s="82"/>
      <c r="M167" s="82"/>
      <c r="N167" s="82"/>
    </row>
    <row r="168" spans="6:14">
      <c r="F168" s="58">
        <v>8</v>
      </c>
      <c r="G168" s="25">
        <v>16650</v>
      </c>
      <c r="H168" s="63" t="s">
        <v>166</v>
      </c>
      <c r="I168" s="19"/>
      <c r="J168" s="89"/>
      <c r="K168" s="82"/>
      <c r="L168" s="82"/>
      <c r="M168" s="82"/>
      <c r="N168" s="82"/>
    </row>
    <row r="169" spans="6:14">
      <c r="F169" s="58">
        <v>10</v>
      </c>
      <c r="G169" s="25">
        <v>16700</v>
      </c>
      <c r="H169" s="27" t="s">
        <v>167</v>
      </c>
      <c r="I169" s="19"/>
      <c r="J169" s="89"/>
      <c r="K169" s="82"/>
      <c r="L169" s="82"/>
      <c r="M169" s="82"/>
      <c r="N169" s="82"/>
    </row>
    <row r="170" spans="6:14">
      <c r="F170" s="58"/>
      <c r="G170" s="25"/>
      <c r="H170" s="22" t="s">
        <v>168</v>
      </c>
      <c r="I170" s="19"/>
      <c r="J170" s="89">
        <f>J145+J146+J147+J149+J150+J152+J153+J155+J156+J158+J159-J160+J161-J162+J163-J164+J165-J166+J167-J168+J169</f>
        <v>0</v>
      </c>
      <c r="K170" s="82"/>
      <c r="L170" s="82"/>
      <c r="M170" s="82"/>
      <c r="N170" s="82"/>
    </row>
    <row r="171" spans="6:14">
      <c r="F171" s="58"/>
      <c r="G171" s="25"/>
      <c r="H171" s="43"/>
      <c r="I171" s="19"/>
      <c r="J171" s="89"/>
      <c r="K171" s="82"/>
      <c r="L171" s="82"/>
      <c r="M171" s="82"/>
      <c r="N171" s="82"/>
    </row>
    <row r="172" spans="6:14">
      <c r="F172" s="58"/>
      <c r="G172" s="57" t="s">
        <v>169</v>
      </c>
      <c r="H172" s="43"/>
      <c r="I172" s="19"/>
      <c r="J172" s="89"/>
      <c r="K172" s="82"/>
      <c r="L172" s="82"/>
      <c r="M172" s="82"/>
      <c r="N172" s="82"/>
    </row>
    <row r="173" spans="6:14">
      <c r="F173" s="58"/>
      <c r="G173" s="21">
        <v>20000</v>
      </c>
      <c r="H173" s="22" t="s">
        <v>170</v>
      </c>
      <c r="I173" s="19"/>
      <c r="J173" s="89"/>
      <c r="K173" s="82"/>
      <c r="L173" s="82"/>
      <c r="M173" s="82"/>
      <c r="N173" s="82"/>
    </row>
    <row r="174" spans="6:14">
      <c r="F174" s="58">
        <v>12</v>
      </c>
      <c r="G174" s="25">
        <v>20100</v>
      </c>
      <c r="H174" s="27" t="s">
        <v>171</v>
      </c>
      <c r="I174" s="19"/>
      <c r="J174" s="89"/>
      <c r="K174" s="82"/>
      <c r="L174" s="82"/>
      <c r="M174" s="82"/>
      <c r="N174" s="82"/>
    </row>
    <row r="175" spans="6:14">
      <c r="F175" s="58"/>
      <c r="G175" s="21">
        <v>21000</v>
      </c>
      <c r="H175" s="22" t="s">
        <v>172</v>
      </c>
      <c r="I175" s="19"/>
      <c r="J175" s="89"/>
      <c r="K175" s="82"/>
      <c r="L175" s="82"/>
      <c r="M175" s="82"/>
      <c r="N175" s="82"/>
    </row>
    <row r="176" spans="6:14">
      <c r="F176" s="58">
        <v>15</v>
      </c>
      <c r="G176" s="25">
        <v>21100</v>
      </c>
      <c r="H176" s="27" t="s">
        <v>173</v>
      </c>
      <c r="I176" s="19"/>
      <c r="J176" s="89"/>
      <c r="K176" s="82"/>
      <c r="L176" s="82"/>
      <c r="M176" s="82"/>
      <c r="N176" s="82"/>
    </row>
    <row r="177" spans="6:14">
      <c r="F177" s="58">
        <v>15</v>
      </c>
      <c r="G177" s="25">
        <v>21200</v>
      </c>
      <c r="H177" s="27" t="s">
        <v>174</v>
      </c>
      <c r="I177" s="19"/>
      <c r="J177" s="89"/>
      <c r="K177" s="82"/>
      <c r="L177" s="82"/>
      <c r="M177" s="82"/>
      <c r="N177" s="82"/>
    </row>
    <row r="178" spans="6:14">
      <c r="F178" s="58">
        <v>15</v>
      </c>
      <c r="G178" s="25">
        <v>21300</v>
      </c>
      <c r="H178" s="27" t="s">
        <v>175</v>
      </c>
      <c r="I178" s="19"/>
      <c r="J178" s="89"/>
      <c r="K178" s="82"/>
      <c r="L178" s="82"/>
      <c r="M178" s="82"/>
      <c r="N178" s="82"/>
    </row>
    <row r="179" spans="6:14">
      <c r="F179" s="58">
        <v>15</v>
      </c>
      <c r="G179" s="25">
        <v>21400</v>
      </c>
      <c r="H179" s="27" t="s">
        <v>176</v>
      </c>
      <c r="I179" s="19"/>
      <c r="J179" s="89"/>
      <c r="K179" s="82"/>
      <c r="L179" s="82"/>
      <c r="M179" s="82"/>
      <c r="N179" s="82"/>
    </row>
    <row r="180" spans="6:14">
      <c r="F180" s="58">
        <v>15</v>
      </c>
      <c r="G180" s="25">
        <v>21500</v>
      </c>
      <c r="H180" s="27" t="s">
        <v>177</v>
      </c>
      <c r="I180" s="19"/>
      <c r="J180" s="89"/>
      <c r="K180" s="82"/>
      <c r="L180" s="82"/>
      <c r="M180" s="82"/>
      <c r="N180" s="82"/>
    </row>
    <row r="181" spans="6:14">
      <c r="F181" s="59"/>
      <c r="G181" s="21">
        <v>24000</v>
      </c>
      <c r="H181" s="22" t="s">
        <v>178</v>
      </c>
      <c r="I181" s="60"/>
      <c r="J181" s="89"/>
      <c r="K181" s="82"/>
      <c r="L181" s="82"/>
      <c r="M181" s="82"/>
      <c r="N181" s="82"/>
    </row>
    <row r="182" spans="6:14">
      <c r="F182" s="58">
        <v>15</v>
      </c>
      <c r="G182" s="25">
        <v>24100</v>
      </c>
      <c r="H182" s="27" t="s">
        <v>179</v>
      </c>
      <c r="I182" s="19"/>
      <c r="J182" s="89"/>
      <c r="K182" s="82"/>
      <c r="L182" s="82"/>
      <c r="M182" s="82"/>
      <c r="N182" s="82"/>
    </row>
    <row r="183" spans="6:14">
      <c r="F183" s="58">
        <v>15</v>
      </c>
      <c r="G183" s="25">
        <v>24400</v>
      </c>
      <c r="H183" s="27" t="s">
        <v>180</v>
      </c>
      <c r="I183" s="19"/>
      <c r="J183" s="89"/>
      <c r="K183" s="82"/>
      <c r="L183" s="82"/>
      <c r="M183" s="82"/>
      <c r="N183" s="82"/>
    </row>
    <row r="184" spans="6:14">
      <c r="F184" s="59"/>
      <c r="G184" s="21">
        <v>25000</v>
      </c>
      <c r="H184" s="22" t="s">
        <v>181</v>
      </c>
      <c r="I184" s="60"/>
      <c r="J184" s="89"/>
      <c r="K184" s="82"/>
      <c r="L184" s="82"/>
      <c r="M184" s="82"/>
      <c r="N184" s="82"/>
    </row>
    <row r="185" spans="6:14">
      <c r="F185" s="58">
        <v>15</v>
      </c>
      <c r="G185" s="25">
        <v>25100</v>
      </c>
      <c r="H185" s="27" t="s">
        <v>182</v>
      </c>
      <c r="I185" s="19"/>
      <c r="J185" s="89"/>
      <c r="K185" s="82"/>
      <c r="L185" s="82"/>
      <c r="M185" s="82"/>
      <c r="N185" s="82"/>
    </row>
    <row r="186" spans="6:14">
      <c r="F186" s="58">
        <v>14</v>
      </c>
      <c r="G186" s="25">
        <v>25300</v>
      </c>
      <c r="H186" s="27" t="s">
        <v>183</v>
      </c>
      <c r="I186" s="19"/>
      <c r="J186" s="89"/>
      <c r="K186" s="82"/>
      <c r="L186" s="82"/>
      <c r="M186" s="82"/>
      <c r="N186" s="82"/>
    </row>
    <row r="187" spans="6:14">
      <c r="F187" s="58">
        <v>15</v>
      </c>
      <c r="G187" s="25">
        <v>25400</v>
      </c>
      <c r="H187" s="27" t="s">
        <v>184</v>
      </c>
      <c r="I187" s="19"/>
      <c r="J187" s="89"/>
      <c r="K187" s="82"/>
      <c r="L187" s="82"/>
      <c r="M187" s="82"/>
      <c r="N187" s="82"/>
    </row>
    <row r="188" spans="6:14">
      <c r="F188" s="58">
        <v>15</v>
      </c>
      <c r="G188" s="25">
        <v>25500</v>
      </c>
      <c r="H188" s="27" t="s">
        <v>185</v>
      </c>
      <c r="I188" s="19"/>
      <c r="J188" s="89"/>
      <c r="K188" s="82"/>
      <c r="L188" s="82"/>
      <c r="M188" s="82"/>
      <c r="N188" s="82"/>
    </row>
    <row r="189" spans="6:14">
      <c r="F189" s="58"/>
      <c r="G189" s="25"/>
      <c r="H189" s="22" t="s">
        <v>186</v>
      </c>
      <c r="I189" s="19"/>
      <c r="J189" s="89">
        <f>SUM(J173:J188)</f>
        <v>0</v>
      </c>
      <c r="K189" s="82"/>
      <c r="L189" s="82"/>
      <c r="M189" s="82"/>
      <c r="N189" s="82"/>
    </row>
    <row r="190" spans="6:14">
      <c r="F190" s="58"/>
      <c r="G190" s="25"/>
      <c r="H190" s="43"/>
      <c r="I190" s="19"/>
      <c r="J190" s="89"/>
      <c r="K190" s="82"/>
      <c r="L190" s="82"/>
      <c r="M190" s="82"/>
      <c r="N190" s="82"/>
    </row>
    <row r="191" spans="6:14">
      <c r="F191" s="58"/>
      <c r="G191" s="64" t="s">
        <v>187</v>
      </c>
      <c r="H191" s="43"/>
      <c r="I191" s="19"/>
      <c r="J191" s="89"/>
      <c r="K191" s="82"/>
      <c r="L191" s="82"/>
      <c r="M191" s="82"/>
      <c r="N191" s="82"/>
    </row>
    <row r="192" spans="6:14">
      <c r="F192" s="58"/>
      <c r="G192" s="25"/>
      <c r="H192" s="43"/>
      <c r="I192" s="19"/>
      <c r="J192" s="89"/>
      <c r="K192" s="82"/>
      <c r="L192" s="82"/>
      <c r="M192" s="82"/>
      <c r="N192" s="82"/>
    </row>
    <row r="193" spans="6:14">
      <c r="F193" s="58"/>
      <c r="G193" s="21">
        <v>30000</v>
      </c>
      <c r="H193" s="22" t="s">
        <v>188</v>
      </c>
      <c r="I193" s="19"/>
      <c r="J193" s="89"/>
      <c r="K193" s="82"/>
      <c r="L193" s="82"/>
      <c r="M193" s="82"/>
      <c r="N193" s="82"/>
    </row>
    <row r="194" spans="6:14">
      <c r="F194" s="58"/>
      <c r="G194" s="25">
        <v>30100</v>
      </c>
      <c r="H194" s="27" t="s">
        <v>188</v>
      </c>
      <c r="I194" s="19"/>
      <c r="J194" s="91">
        <f>J170-J189</f>
        <v>0</v>
      </c>
      <c r="K194" s="82"/>
      <c r="L194" s="82"/>
      <c r="M194" s="82"/>
      <c r="N194" s="82"/>
    </row>
    <row r="195" spans="6:14">
      <c r="F195" s="58"/>
      <c r="G195" s="25">
        <v>30200</v>
      </c>
      <c r="H195" s="27" t="s">
        <v>189</v>
      </c>
      <c r="I195" s="19"/>
      <c r="J195" s="89"/>
      <c r="K195" s="82"/>
      <c r="L195" s="82"/>
      <c r="M195" s="82"/>
      <c r="N195" s="82"/>
    </row>
    <row r="196" spans="6:14">
      <c r="F196" s="58"/>
      <c r="G196" s="25">
        <v>30300</v>
      </c>
      <c r="H196" s="27" t="s">
        <v>190</v>
      </c>
      <c r="I196" s="19"/>
      <c r="J196" s="89"/>
      <c r="K196" s="82"/>
      <c r="L196" s="82"/>
      <c r="M196" s="82"/>
      <c r="N196" s="82"/>
    </row>
    <row r="197" spans="6:14">
      <c r="F197" s="58"/>
      <c r="G197" s="25">
        <v>30400</v>
      </c>
      <c r="H197" s="27" t="s">
        <v>191</v>
      </c>
      <c r="I197" s="19"/>
      <c r="J197" s="89"/>
      <c r="K197" s="82"/>
      <c r="L197" s="82"/>
      <c r="M197" s="82"/>
      <c r="N197" s="82"/>
    </row>
    <row r="198" spans="6:14">
      <c r="F198" s="58"/>
      <c r="G198" s="25"/>
      <c r="H198" s="43"/>
      <c r="I198" s="19"/>
      <c r="J198" s="89"/>
      <c r="K198" s="82"/>
      <c r="L198" s="82"/>
      <c r="M198" s="82"/>
      <c r="N198" s="82"/>
    </row>
    <row r="199" spans="6:14">
      <c r="F199" s="58"/>
      <c r="G199" s="21">
        <v>31000</v>
      </c>
      <c r="H199" s="22" t="s">
        <v>192</v>
      </c>
      <c r="I199" s="19"/>
      <c r="J199" s="89"/>
      <c r="K199" s="82"/>
      <c r="L199" s="82"/>
      <c r="M199" s="82"/>
      <c r="N199" s="82"/>
    </row>
    <row r="200" spans="6:14">
      <c r="F200" s="58"/>
      <c r="G200" s="25">
        <v>31100</v>
      </c>
      <c r="H200" s="27" t="s">
        <v>193</v>
      </c>
      <c r="I200" s="19"/>
      <c r="J200" s="89"/>
      <c r="K200" s="82"/>
      <c r="L200" s="82"/>
      <c r="M200" s="82"/>
      <c r="N200" s="82"/>
    </row>
    <row r="201" spans="6:14">
      <c r="F201" s="58"/>
      <c r="G201" s="25">
        <v>31200</v>
      </c>
      <c r="H201" s="27" t="s">
        <v>194</v>
      </c>
      <c r="I201" s="19"/>
      <c r="J201" s="89"/>
      <c r="K201" s="82"/>
      <c r="L201" s="82"/>
      <c r="M201" s="82"/>
      <c r="N201" s="82"/>
    </row>
    <row r="202" spans="6:14">
      <c r="F202" s="58"/>
      <c r="G202" s="25"/>
      <c r="H202" s="43"/>
      <c r="I202" s="19"/>
      <c r="J202" s="89"/>
      <c r="K202" s="82"/>
      <c r="L202" s="82"/>
      <c r="M202" s="82"/>
      <c r="N202" s="82"/>
    </row>
    <row r="203" spans="6:14">
      <c r="F203" s="58"/>
      <c r="G203" s="21">
        <v>32000</v>
      </c>
      <c r="H203" s="22" t="s">
        <v>195</v>
      </c>
      <c r="I203" s="19"/>
      <c r="J203" s="89"/>
      <c r="K203" s="82"/>
      <c r="L203" s="82"/>
      <c r="M203" s="82"/>
      <c r="N203" s="82"/>
    </row>
    <row r="204" spans="6:14">
      <c r="F204" s="58"/>
      <c r="G204" s="77">
        <v>32100</v>
      </c>
      <c r="H204" s="26" t="s">
        <v>196</v>
      </c>
      <c r="I204" s="19"/>
      <c r="J204" s="89"/>
      <c r="K204" s="82"/>
      <c r="L204" s="82"/>
      <c r="M204" s="82"/>
      <c r="N204" s="82"/>
    </row>
    <row r="205" spans="6:14">
      <c r="F205" s="65"/>
      <c r="G205" s="76"/>
      <c r="H205" s="57" t="s">
        <v>197</v>
      </c>
      <c r="I205" s="66"/>
      <c r="J205" s="89">
        <f>J189+SUM(J193:J204)</f>
        <v>0</v>
      </c>
      <c r="K205" s="82"/>
      <c r="L205" s="82"/>
      <c r="M205" s="82"/>
      <c r="N205" s="82"/>
    </row>
    <row r="206" spans="6:14">
      <c r="K206" s="19"/>
      <c r="L206" s="19"/>
      <c r="M206" s="19"/>
      <c r="N206" s="19"/>
    </row>
  </sheetData>
  <sheetProtection selectLockedCells="1" selectUnlockedCells="1"/>
  <mergeCells count="1">
    <mergeCell ref="J140:L140"/>
  </mergeCells>
  <phoneticPr fontId="2" type="noConversion"/>
  <dataValidations count="1">
    <dataValidation allowBlank="1" showInputMessage="1" showErrorMessage="1" promptTitle="See Salary Breakdown Tab" prompt="Please do not enter expenses in this cell. At the bottom of the workbook, there is another tab titled &quot;Salary Breakdown&quot;. Please enter expenses on that tab and they will automatically be totaled here. Thank you!" sqref="J71:N71 J74:N74" xr:uid="{00000000-0002-0000-0000-000000000000}"/>
  </dataValidations>
  <pageMargins left="0.25" right="0.25" top="1.5" bottom="0.5" header="0.3" footer="0.3"/>
  <pageSetup fitToHeight="0" orientation="portrait" r:id="rId1"/>
  <headerFooter alignWithMargins="0">
    <oddHeader>&amp;C&amp;"Arial,Bold"
FORM 1023, PART VI, PAGE 13 &amp;&amp; 14 FINANCIAL DATA</oddHeader>
  </headerFooter>
  <rowBreaks count="1" manualBreakCount="1">
    <brk id="1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G147"/>
  <sheetViews>
    <sheetView view="pageLayout" zoomScaleNormal="100" workbookViewId="0">
      <selection activeCell="C7" sqref="C7"/>
    </sheetView>
  </sheetViews>
  <sheetFormatPr defaultColWidth="6.5546875" defaultRowHeight="13.2"/>
  <cols>
    <col min="1" max="1" width="6.5546875" style="5"/>
    <col min="2" max="2" width="54.5546875" style="5" bestFit="1" customWidth="1"/>
    <col min="3" max="3" width="16.109375" style="5" customWidth="1"/>
    <col min="4" max="4" width="15" style="5" customWidth="1"/>
    <col min="5" max="5" width="15.33203125" style="5" customWidth="1"/>
    <col min="6" max="7" width="14.44140625" style="5" customWidth="1"/>
    <col min="8" max="16384" width="6.5546875" style="5"/>
  </cols>
  <sheetData>
    <row r="1" spans="1:7" ht="39" customHeight="1" thickBot="1">
      <c r="A1" s="125" t="s">
        <v>198</v>
      </c>
      <c r="B1" s="126"/>
      <c r="C1" s="106" t="s">
        <v>199</v>
      </c>
      <c r="D1" s="107" t="s">
        <v>200</v>
      </c>
      <c r="E1" s="107" t="s">
        <v>201</v>
      </c>
      <c r="F1" s="107" t="s">
        <v>202</v>
      </c>
      <c r="G1" s="107" t="s">
        <v>203</v>
      </c>
    </row>
    <row r="2" spans="1:7">
      <c r="A2" s="67"/>
      <c r="B2" s="39"/>
      <c r="C2" s="68"/>
      <c r="D2" s="18"/>
      <c r="E2" s="18"/>
      <c r="F2" s="18"/>
      <c r="G2" s="18"/>
    </row>
    <row r="3" spans="1:7">
      <c r="A3" s="67"/>
      <c r="B3" s="19"/>
      <c r="C3" s="68"/>
      <c r="D3" s="18"/>
      <c r="E3" s="18"/>
      <c r="F3" s="18"/>
      <c r="G3" s="18"/>
    </row>
    <row r="4" spans="1:7">
      <c r="A4" s="114" t="s">
        <v>204</v>
      </c>
      <c r="B4" s="69" t="s">
        <v>205</v>
      </c>
      <c r="C4" s="94"/>
      <c r="D4" s="95"/>
      <c r="E4" s="95"/>
      <c r="F4" s="95"/>
      <c r="G4" s="95"/>
    </row>
    <row r="5" spans="1:7">
      <c r="A5" s="67"/>
      <c r="B5" s="70" t="s">
        <v>206</v>
      </c>
      <c r="C5" s="94"/>
      <c r="D5" s="95"/>
      <c r="E5" s="95"/>
      <c r="F5" s="95"/>
      <c r="G5" s="95"/>
    </row>
    <row r="6" spans="1:7">
      <c r="A6" s="67"/>
      <c r="B6" s="71" t="s">
        <v>206</v>
      </c>
      <c r="C6" s="96"/>
      <c r="D6" s="97"/>
      <c r="E6" s="97"/>
      <c r="F6" s="97"/>
      <c r="G6" s="97"/>
    </row>
    <row r="7" spans="1:7">
      <c r="A7" s="67"/>
      <c r="B7" s="71" t="s">
        <v>206</v>
      </c>
      <c r="C7" s="96"/>
      <c r="D7" s="97"/>
      <c r="E7" s="97"/>
      <c r="F7" s="97"/>
      <c r="G7" s="97"/>
    </row>
    <row r="8" spans="1:7">
      <c r="A8" s="67"/>
      <c r="B8" s="71" t="s">
        <v>206</v>
      </c>
      <c r="C8" s="96"/>
      <c r="D8" s="97"/>
      <c r="E8" s="97"/>
      <c r="F8" s="97"/>
      <c r="G8" s="97"/>
    </row>
    <row r="9" spans="1:7">
      <c r="A9" s="67"/>
      <c r="B9" s="19"/>
      <c r="C9" s="98"/>
      <c r="D9" s="99"/>
      <c r="E9" s="99"/>
      <c r="F9" s="99"/>
      <c r="G9" s="99"/>
    </row>
    <row r="10" spans="1:7">
      <c r="A10" s="67"/>
      <c r="B10" s="19"/>
      <c r="C10" s="98"/>
      <c r="D10" s="99"/>
      <c r="E10" s="99"/>
      <c r="F10" s="99"/>
      <c r="G10" s="99"/>
    </row>
    <row r="11" spans="1:7" ht="13.8" thickBot="1">
      <c r="A11" s="72">
        <v>51100</v>
      </c>
      <c r="B11" s="73" t="s">
        <v>207</v>
      </c>
      <c r="C11" s="100">
        <f>SUM(C5:C10)</f>
        <v>0</v>
      </c>
      <c r="D11" s="101">
        <f>SUM(D5:D10)</f>
        <v>0</v>
      </c>
      <c r="E11" s="101">
        <f>SUM(E5:E10)</f>
        <v>0</v>
      </c>
      <c r="F11" s="101">
        <f>SUM(F5:F10)</f>
        <v>0</v>
      </c>
      <c r="G11" s="101">
        <f>SUM(G5:G10)</f>
        <v>0</v>
      </c>
    </row>
    <row r="12" spans="1:7">
      <c r="A12" s="67"/>
      <c r="B12" s="19"/>
      <c r="C12" s="98"/>
      <c r="D12" s="99"/>
      <c r="E12" s="99"/>
      <c r="F12" s="99"/>
      <c r="G12" s="99"/>
    </row>
    <row r="13" spans="1:7">
      <c r="A13" s="114" t="s">
        <v>208</v>
      </c>
      <c r="B13" s="69" t="s">
        <v>209</v>
      </c>
      <c r="C13" s="94"/>
      <c r="D13" s="95"/>
      <c r="E13" s="95"/>
      <c r="F13" s="95"/>
      <c r="G13" s="95"/>
    </row>
    <row r="14" spans="1:7">
      <c r="A14" s="67"/>
      <c r="B14" s="70" t="s">
        <v>206</v>
      </c>
      <c r="C14" s="94"/>
      <c r="D14" s="95"/>
      <c r="E14" s="95"/>
      <c r="F14" s="95"/>
      <c r="G14" s="95"/>
    </row>
    <row r="15" spans="1:7">
      <c r="A15" s="67"/>
      <c r="B15" s="71" t="s">
        <v>206</v>
      </c>
      <c r="C15" s="96"/>
      <c r="D15" s="97"/>
      <c r="E15" s="97"/>
      <c r="F15" s="97"/>
      <c r="G15" s="97"/>
    </row>
    <row r="16" spans="1:7">
      <c r="A16" s="67"/>
      <c r="B16" s="71" t="s">
        <v>206</v>
      </c>
      <c r="C16" s="96"/>
      <c r="D16" s="97"/>
      <c r="E16" s="97"/>
      <c r="F16" s="97"/>
      <c r="G16" s="97"/>
    </row>
    <row r="17" spans="1:7">
      <c r="A17" s="67"/>
      <c r="B17" s="71" t="s">
        <v>206</v>
      </c>
      <c r="C17" s="96"/>
      <c r="D17" s="97"/>
      <c r="E17" s="97"/>
      <c r="F17" s="97"/>
      <c r="G17" s="97"/>
    </row>
    <row r="18" spans="1:7">
      <c r="A18" s="67"/>
      <c r="B18" s="19"/>
      <c r="C18" s="94"/>
      <c r="D18" s="95"/>
      <c r="E18" s="95"/>
      <c r="F18" s="95"/>
      <c r="G18" s="95"/>
    </row>
    <row r="19" spans="1:7" ht="13.8" thickBot="1">
      <c r="A19" s="72">
        <v>51200</v>
      </c>
      <c r="B19" s="73" t="s">
        <v>210</v>
      </c>
      <c r="C19" s="102">
        <f>SUM(C14:C18)</f>
        <v>0</v>
      </c>
      <c r="D19" s="102">
        <f>SUM(D14:D18)</f>
        <v>0</v>
      </c>
      <c r="E19" s="103">
        <f>SUM(E14:E18)</f>
        <v>0</v>
      </c>
      <c r="F19" s="103">
        <f>SUM(F14:F18)</f>
        <v>0</v>
      </c>
      <c r="G19" s="103">
        <f>SUM(G14:G18)</f>
        <v>0</v>
      </c>
    </row>
    <row r="20" spans="1:7">
      <c r="C20" s="74"/>
      <c r="D20" s="74"/>
      <c r="E20" s="74"/>
    </row>
    <row r="21" spans="1:7">
      <c r="C21" s="74"/>
      <c r="D21" s="74"/>
      <c r="E21" s="74"/>
    </row>
    <row r="22" spans="1:7">
      <c r="C22" s="74"/>
      <c r="D22" s="74"/>
      <c r="E22" s="74"/>
    </row>
    <row r="23" spans="1:7">
      <c r="C23" s="74"/>
      <c r="D23" s="74"/>
      <c r="E23" s="74"/>
    </row>
    <row r="147" spans="4:7">
      <c r="D147" s="5">
        <f>SUM(D43:D146)</f>
        <v>0</v>
      </c>
      <c r="E147" s="5">
        <f>SUM(E43:E146)</f>
        <v>0</v>
      </c>
      <c r="F147" s="5">
        <f>SUM(F43:F146)</f>
        <v>0</v>
      </c>
      <c r="G147" s="5">
        <f>SUM(G43:G146)</f>
        <v>0</v>
      </c>
    </row>
  </sheetData>
  <sheetProtection selectLockedCells="1"/>
  <mergeCells count="1">
    <mergeCell ref="A1:B1"/>
  </mergeCells>
  <pageMargins left="0.25" right="0.25" top="1.5" bottom="0.5" header="0.3" footer="0.3"/>
  <pageSetup scale="74" fitToHeight="0" orientation="portrait" r:id="rId1"/>
  <headerFooter alignWithMargins="0">
    <oddHeader xml:space="preserve">&amp;C&amp;"Arial,Bold"
FORM 1023, PART VI, PAGE 13 &amp;&amp; 14 FINANCIAL DATA
SALARY BREAKDOWN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06"/>
  <sheetViews>
    <sheetView showGridLines="0" view="pageLayout" topLeftCell="F1" zoomScaleNormal="100" workbookViewId="0">
      <selection activeCell="J15" sqref="J15"/>
    </sheetView>
  </sheetViews>
  <sheetFormatPr defaultColWidth="9.109375" defaultRowHeight="13.2"/>
  <cols>
    <col min="1" max="1" width="0" style="5" hidden="1" customWidth="1"/>
    <col min="2" max="5" width="10.109375" style="5" hidden="1" customWidth="1"/>
    <col min="6" max="6" width="7.88671875" style="6" customWidth="1"/>
    <col min="7" max="7" width="6.88671875" style="5" customWidth="1"/>
    <col min="8" max="8" width="46" style="5" customWidth="1"/>
    <col min="9" max="9" width="2" style="5" customWidth="1"/>
    <col min="10" max="10" width="15.5546875" style="5" customWidth="1"/>
    <col min="11" max="11" width="13.33203125" style="5" customWidth="1"/>
    <col min="12" max="12" width="12.5546875" style="5" customWidth="1"/>
    <col min="13" max="13" width="15.109375" style="5" customWidth="1"/>
    <col min="14" max="16384" width="9.109375" style="5"/>
  </cols>
  <sheetData>
    <row r="1" spans="1:13" ht="15.6">
      <c r="F1" s="1"/>
      <c r="G1" s="2"/>
      <c r="H1" s="110" t="s">
        <v>0</v>
      </c>
      <c r="I1" s="2"/>
      <c r="J1" s="3" t="s">
        <v>1</v>
      </c>
      <c r="K1" s="3"/>
      <c r="L1" s="4"/>
      <c r="M1" s="4"/>
    </row>
    <row r="2" spans="1:13">
      <c r="J2" s="92" t="s">
        <v>4</v>
      </c>
      <c r="K2" s="7" t="s">
        <v>4</v>
      </c>
      <c r="L2" s="8" t="s">
        <v>4</v>
      </c>
      <c r="M2" s="8" t="s">
        <v>4</v>
      </c>
    </row>
    <row r="3" spans="1:13">
      <c r="J3" s="9">
        <v>42370</v>
      </c>
      <c r="K3" s="10">
        <v>42736</v>
      </c>
      <c r="L3" s="11">
        <v>43101</v>
      </c>
      <c r="M3" s="11">
        <v>43466</v>
      </c>
    </row>
    <row r="4" spans="1:13">
      <c r="G4" s="12"/>
      <c r="H4" s="12"/>
      <c r="I4" s="13"/>
      <c r="J4" s="75">
        <v>42735</v>
      </c>
      <c r="K4" s="14">
        <v>43100</v>
      </c>
      <c r="L4" s="15">
        <v>43465</v>
      </c>
      <c r="M4" s="15">
        <v>43830</v>
      </c>
    </row>
    <row r="5" spans="1:13">
      <c r="F5" s="16"/>
      <c r="G5" s="17"/>
      <c r="H5" s="17" t="s">
        <v>7</v>
      </c>
      <c r="I5" s="13"/>
      <c r="J5" s="79"/>
      <c r="K5" s="80"/>
      <c r="L5" s="81"/>
      <c r="M5" s="81"/>
    </row>
    <row r="6" spans="1:13">
      <c r="B6" s="13" t="s">
        <v>8</v>
      </c>
      <c r="F6" s="12"/>
      <c r="G6" s="21">
        <v>40000</v>
      </c>
      <c r="H6" s="22" t="s">
        <v>9</v>
      </c>
      <c r="I6" s="23"/>
      <c r="J6" s="85"/>
      <c r="K6" s="85"/>
      <c r="L6" s="85"/>
      <c r="M6" s="85"/>
    </row>
    <row r="7" spans="1:13">
      <c r="A7" s="5">
        <v>1</v>
      </c>
      <c r="B7" s="112">
        <f>J7+J8</f>
        <v>0</v>
      </c>
      <c r="C7" s="112" t="e">
        <f>#REF!+#REF!</f>
        <v>#REF!</v>
      </c>
      <c r="D7" s="112">
        <f>K7+K8</f>
        <v>0</v>
      </c>
      <c r="E7" s="112">
        <f>L7+L8</f>
        <v>0</v>
      </c>
      <c r="F7" s="16">
        <v>1</v>
      </c>
      <c r="G7" s="26">
        <v>40100</v>
      </c>
      <c r="H7" s="27" t="s">
        <v>10</v>
      </c>
      <c r="I7" s="13"/>
      <c r="J7" s="86"/>
      <c r="K7" s="86"/>
      <c r="L7" s="86"/>
      <c r="M7" s="86"/>
    </row>
    <row r="8" spans="1:13">
      <c r="A8" s="5">
        <v>2</v>
      </c>
      <c r="B8" s="112">
        <f>J11</f>
        <v>0</v>
      </c>
      <c r="C8" s="112" t="e">
        <f>#REF!</f>
        <v>#REF!</v>
      </c>
      <c r="D8" s="112">
        <f>K11</f>
        <v>0</v>
      </c>
      <c r="E8" s="112">
        <f>L11</f>
        <v>0</v>
      </c>
      <c r="F8" s="16">
        <v>1</v>
      </c>
      <c r="G8" s="26">
        <v>40200</v>
      </c>
      <c r="H8" s="27" t="s">
        <v>11</v>
      </c>
      <c r="I8" s="13"/>
      <c r="J8" s="86"/>
      <c r="K8" s="86"/>
      <c r="L8" s="86"/>
      <c r="M8" s="86"/>
    </row>
    <row r="9" spans="1:13">
      <c r="A9" s="5">
        <v>3</v>
      </c>
      <c r="B9" s="112">
        <f>J13</f>
        <v>0</v>
      </c>
      <c r="C9" s="112" t="e">
        <f>#REF!</f>
        <v>#REF!</v>
      </c>
      <c r="D9" s="112">
        <f>K13</f>
        <v>0</v>
      </c>
      <c r="E9" s="112">
        <f>L13</f>
        <v>0</v>
      </c>
      <c r="F9" s="16"/>
      <c r="G9" s="26"/>
      <c r="H9" s="116" t="s">
        <v>12</v>
      </c>
      <c r="I9" s="13"/>
      <c r="J9" s="119">
        <f>SUM(J7:J8)</f>
        <v>0</v>
      </c>
      <c r="K9" s="119">
        <f t="shared" ref="K9:M9" si="0">SUM(K7:K8)</f>
        <v>0</v>
      </c>
      <c r="L9" s="119">
        <f t="shared" si="0"/>
        <v>0</v>
      </c>
      <c r="M9" s="119">
        <f t="shared" si="0"/>
        <v>0</v>
      </c>
    </row>
    <row r="10" spans="1:13">
      <c r="F10" s="16"/>
      <c r="G10" s="28">
        <v>46000</v>
      </c>
      <c r="H10" s="29" t="s">
        <v>13</v>
      </c>
      <c r="I10" s="13"/>
      <c r="J10" s="86"/>
      <c r="K10" s="86"/>
      <c r="L10" s="86"/>
      <c r="M10" s="86"/>
    </row>
    <row r="11" spans="1:13">
      <c r="F11" s="16">
        <v>2</v>
      </c>
      <c r="G11" s="30">
        <v>46100</v>
      </c>
      <c r="H11" s="31" t="s">
        <v>211</v>
      </c>
      <c r="I11" s="13"/>
      <c r="J11" s="119"/>
      <c r="K11" s="119"/>
      <c r="L11" s="119"/>
      <c r="M11" s="119"/>
    </row>
    <row r="12" spans="1:13">
      <c r="F12" s="12"/>
      <c r="G12" s="21">
        <v>48000</v>
      </c>
      <c r="H12" s="22" t="s">
        <v>15</v>
      </c>
      <c r="I12" s="23"/>
      <c r="J12" s="86"/>
      <c r="K12" s="86"/>
      <c r="L12" s="86"/>
      <c r="M12" s="86"/>
    </row>
    <row r="13" spans="1:13">
      <c r="F13" s="16">
        <v>3</v>
      </c>
      <c r="G13" s="26">
        <v>48100</v>
      </c>
      <c r="H13" s="27" t="s">
        <v>16</v>
      </c>
      <c r="I13" s="13"/>
      <c r="J13" s="119"/>
      <c r="K13" s="119"/>
      <c r="L13" s="119"/>
      <c r="M13" s="119"/>
    </row>
    <row r="14" spans="1:13">
      <c r="F14" s="16">
        <v>4</v>
      </c>
      <c r="G14" s="26">
        <v>49500</v>
      </c>
      <c r="H14" s="35" t="s">
        <v>17</v>
      </c>
      <c r="I14" s="13"/>
      <c r="J14" s="118"/>
      <c r="K14" s="118"/>
      <c r="L14" s="118"/>
      <c r="M14" s="118"/>
    </row>
    <row r="15" spans="1:13">
      <c r="A15" s="5">
        <v>4</v>
      </c>
      <c r="B15" s="112">
        <f>J14</f>
        <v>0</v>
      </c>
      <c r="C15" s="112" t="e">
        <f>#REF!</f>
        <v>#REF!</v>
      </c>
      <c r="D15" s="112">
        <f>K14</f>
        <v>0</v>
      </c>
      <c r="E15" s="112">
        <f>L14</f>
        <v>0</v>
      </c>
      <c r="F15" s="12"/>
      <c r="G15" s="21">
        <v>41000</v>
      </c>
      <c r="H15" s="22" t="s">
        <v>18</v>
      </c>
      <c r="I15" s="23"/>
      <c r="J15" s="86"/>
      <c r="K15" s="86"/>
      <c r="L15" s="86"/>
      <c r="M15" s="86"/>
    </row>
    <row r="16" spans="1:13">
      <c r="A16" s="5">
        <v>9</v>
      </c>
      <c r="B16" s="113">
        <f>J18+J19+J20+J21+J22+J25+J26+J27+J28+J29+J32+J33</f>
        <v>0</v>
      </c>
      <c r="C16" s="113" t="e">
        <f>#REF!+#REF!+#REF!+#REF!+#REF!+#REF!+#REF!+#REF!+#REF!+#REF!+#REF!+#REF!</f>
        <v>#REF!</v>
      </c>
      <c r="D16" s="113">
        <f>K18+K19+K20+K21+K22+K25+K26+K27+K28+K29+K32+K33</f>
        <v>0</v>
      </c>
      <c r="E16" s="113">
        <f>L18+L19+L20+L21+L22+L25+L26+L27+L28+L29+L32+L33</f>
        <v>0</v>
      </c>
      <c r="F16" s="16">
        <v>7</v>
      </c>
      <c r="G16" s="26">
        <v>41100</v>
      </c>
      <c r="H16" s="27" t="s">
        <v>19</v>
      </c>
      <c r="I16" s="13"/>
      <c r="J16" s="119"/>
      <c r="K16" s="119"/>
      <c r="L16" s="119"/>
      <c r="M16" s="119"/>
    </row>
    <row r="17" spans="6:13">
      <c r="F17" s="12">
        <v>9</v>
      </c>
      <c r="G17" s="21">
        <v>45000</v>
      </c>
      <c r="H17" s="22" t="s">
        <v>20</v>
      </c>
      <c r="I17" s="23"/>
      <c r="J17" s="86"/>
      <c r="K17" s="86"/>
      <c r="L17" s="86"/>
      <c r="M17" s="86"/>
    </row>
    <row r="18" spans="6:13">
      <c r="G18" s="26">
        <v>45100</v>
      </c>
      <c r="H18" s="27" t="s">
        <v>21</v>
      </c>
      <c r="I18" s="13"/>
      <c r="J18" s="86"/>
      <c r="K18" s="86"/>
      <c r="L18" s="86"/>
      <c r="M18" s="86"/>
    </row>
    <row r="19" spans="6:13">
      <c r="F19" s="16"/>
      <c r="G19" s="26">
        <v>45200</v>
      </c>
      <c r="H19" s="27" t="s">
        <v>22</v>
      </c>
      <c r="I19" s="13"/>
      <c r="J19" s="86"/>
      <c r="K19" s="86"/>
      <c r="L19" s="86"/>
      <c r="M19" s="86"/>
    </row>
    <row r="20" spans="6:13">
      <c r="F20" s="16"/>
      <c r="G20" s="26">
        <v>45300</v>
      </c>
      <c r="H20" s="27" t="s">
        <v>23</v>
      </c>
      <c r="I20" s="13"/>
      <c r="J20" s="86"/>
      <c r="K20" s="86"/>
      <c r="L20" s="86"/>
      <c r="M20" s="86"/>
    </row>
    <row r="21" spans="6:13">
      <c r="F21" s="16"/>
      <c r="G21" s="26">
        <v>45400</v>
      </c>
      <c r="H21" s="27" t="s">
        <v>24</v>
      </c>
      <c r="I21" s="13"/>
      <c r="J21" s="86"/>
      <c r="K21" s="86"/>
      <c r="L21" s="86"/>
      <c r="M21" s="86"/>
    </row>
    <row r="22" spans="6:13">
      <c r="F22" s="16"/>
      <c r="G22" s="26">
        <v>45500</v>
      </c>
      <c r="H22" s="27" t="s">
        <v>25</v>
      </c>
      <c r="I22" s="13"/>
      <c r="J22" s="86"/>
      <c r="K22" s="86"/>
      <c r="L22" s="86"/>
      <c r="M22" s="86"/>
    </row>
    <row r="23" spans="6:13">
      <c r="F23" s="16"/>
      <c r="G23" s="26"/>
      <c r="H23" s="27"/>
      <c r="I23" s="13"/>
      <c r="J23" s="86"/>
      <c r="K23" s="86"/>
      <c r="L23" s="86"/>
      <c r="M23" s="86"/>
    </row>
    <row r="24" spans="6:13">
      <c r="F24" s="12"/>
      <c r="G24" s="21">
        <v>47000</v>
      </c>
      <c r="H24" s="22" t="s">
        <v>26</v>
      </c>
      <c r="I24" s="23"/>
      <c r="J24" s="86"/>
      <c r="K24" s="86"/>
      <c r="L24" s="86"/>
      <c r="M24" s="86"/>
    </row>
    <row r="25" spans="6:13">
      <c r="F25" s="6">
        <v>9</v>
      </c>
      <c r="G25" s="26">
        <v>47100</v>
      </c>
      <c r="H25" s="27" t="s">
        <v>27</v>
      </c>
      <c r="I25" s="13"/>
      <c r="J25" s="86"/>
      <c r="K25" s="86"/>
      <c r="L25" s="86"/>
      <c r="M25" s="86"/>
    </row>
    <row r="26" spans="6:13">
      <c r="F26" s="6">
        <v>9</v>
      </c>
      <c r="G26" s="26">
        <v>47200</v>
      </c>
      <c r="H26" s="27" t="s">
        <v>28</v>
      </c>
      <c r="I26" s="13"/>
      <c r="J26" s="86"/>
      <c r="K26" s="86"/>
      <c r="L26" s="86"/>
      <c r="M26" s="86"/>
    </row>
    <row r="27" spans="6:13">
      <c r="F27" s="16">
        <v>9</v>
      </c>
      <c r="G27" s="26">
        <v>47300</v>
      </c>
      <c r="H27" s="27" t="s">
        <v>29</v>
      </c>
      <c r="I27" s="13"/>
      <c r="J27" s="86"/>
      <c r="K27" s="86"/>
      <c r="L27" s="86"/>
      <c r="M27" s="86"/>
    </row>
    <row r="28" spans="6:13">
      <c r="F28" s="16">
        <v>9</v>
      </c>
      <c r="G28" s="26">
        <v>47400</v>
      </c>
      <c r="H28" s="27" t="s">
        <v>30</v>
      </c>
      <c r="I28" s="13"/>
      <c r="J28" s="86"/>
      <c r="K28" s="86"/>
      <c r="L28" s="86"/>
      <c r="M28" s="86"/>
    </row>
    <row r="29" spans="6:13">
      <c r="F29" s="16">
        <v>9</v>
      </c>
      <c r="G29" s="26">
        <v>47500</v>
      </c>
      <c r="H29" s="27" t="s">
        <v>31</v>
      </c>
      <c r="I29" s="13"/>
      <c r="J29" s="86"/>
      <c r="K29" s="86"/>
      <c r="L29" s="86"/>
      <c r="M29" s="86"/>
    </row>
    <row r="30" spans="6:13" ht="14.4">
      <c r="F30" s="32"/>
      <c r="G30" s="24"/>
      <c r="H30" s="33"/>
      <c r="I30" s="34"/>
      <c r="J30" s="86"/>
      <c r="K30" s="86"/>
      <c r="L30" s="86"/>
      <c r="M30" s="86"/>
    </row>
    <row r="31" spans="6:13">
      <c r="F31" s="12"/>
      <c r="G31" s="21">
        <v>49000</v>
      </c>
      <c r="H31" s="22" t="s">
        <v>32</v>
      </c>
      <c r="I31" s="23"/>
      <c r="J31" s="86"/>
      <c r="K31" s="86"/>
      <c r="L31" s="86"/>
      <c r="M31" s="86"/>
    </row>
    <row r="32" spans="6:13">
      <c r="F32" s="16">
        <v>9</v>
      </c>
      <c r="G32" s="26">
        <v>49100</v>
      </c>
      <c r="H32" s="27" t="s">
        <v>33</v>
      </c>
      <c r="I32" s="13"/>
      <c r="J32" s="86"/>
      <c r="K32" s="86"/>
      <c r="L32" s="86"/>
      <c r="M32" s="86"/>
    </row>
    <row r="33" spans="2:13">
      <c r="F33" s="16">
        <v>9</v>
      </c>
      <c r="G33" s="26">
        <v>49200</v>
      </c>
      <c r="H33" s="27" t="s">
        <v>34</v>
      </c>
      <c r="I33" s="13"/>
      <c r="J33" s="86"/>
      <c r="K33" s="86"/>
      <c r="L33" s="86"/>
      <c r="M33" s="86"/>
    </row>
    <row r="34" spans="2:13">
      <c r="F34" s="16"/>
      <c r="G34" s="81"/>
      <c r="H34" s="117" t="s">
        <v>35</v>
      </c>
      <c r="I34" s="13"/>
      <c r="J34" s="118">
        <f>SUM(J18:J33)</f>
        <v>0</v>
      </c>
      <c r="K34" s="118">
        <f t="shared" ref="K34:M34" si="1">SUM(K18:K33)</f>
        <v>0</v>
      </c>
      <c r="L34" s="118">
        <f t="shared" si="1"/>
        <v>0</v>
      </c>
      <c r="M34" s="118">
        <f t="shared" si="1"/>
        <v>0</v>
      </c>
    </row>
    <row r="35" spans="2:13" ht="13.8" thickBot="1">
      <c r="F35" s="16">
        <v>13</v>
      </c>
      <c r="G35" s="36"/>
      <c r="H35" s="37" t="s">
        <v>36</v>
      </c>
      <c r="I35" s="38"/>
      <c r="J35" s="88">
        <f>J34+J16+J14+J13+J11+J9</f>
        <v>0</v>
      </c>
      <c r="K35" s="88">
        <f t="shared" ref="K35:M35" si="2">K34+K16+K14+K13+K11+K9</f>
        <v>0</v>
      </c>
      <c r="L35" s="88">
        <f t="shared" si="2"/>
        <v>0</v>
      </c>
      <c r="M35" s="88">
        <f t="shared" si="2"/>
        <v>0</v>
      </c>
    </row>
    <row r="36" spans="2:13" ht="13.8" thickTop="1">
      <c r="B36" s="13" t="s">
        <v>37</v>
      </c>
      <c r="F36" s="16"/>
      <c r="G36" s="39"/>
      <c r="H36" s="39"/>
      <c r="I36" s="39"/>
      <c r="J36" s="104"/>
      <c r="K36" s="104"/>
      <c r="L36" s="104"/>
      <c r="M36" s="104"/>
    </row>
    <row r="37" spans="2:13">
      <c r="F37" s="16"/>
      <c r="G37" s="40"/>
      <c r="H37" s="40" t="s">
        <v>38</v>
      </c>
      <c r="I37" s="39"/>
      <c r="J37" s="104"/>
      <c r="K37" s="104"/>
      <c r="L37" s="104"/>
      <c r="M37" s="104"/>
    </row>
    <row r="39" spans="2:13">
      <c r="G39" s="21">
        <v>70000</v>
      </c>
      <c r="H39" s="22" t="s">
        <v>39</v>
      </c>
      <c r="J39" s="86"/>
      <c r="K39" s="86"/>
      <c r="L39" s="86"/>
      <c r="M39" s="86"/>
    </row>
    <row r="40" spans="2:13">
      <c r="F40" s="6">
        <v>14</v>
      </c>
      <c r="G40" s="46">
        <v>71000</v>
      </c>
      <c r="H40" s="27" t="s">
        <v>40</v>
      </c>
      <c r="J40" s="86"/>
      <c r="K40" s="86"/>
      <c r="L40" s="86"/>
      <c r="M40" s="86"/>
    </row>
    <row r="41" spans="2:13">
      <c r="F41" s="6">
        <v>14</v>
      </c>
      <c r="G41" s="25">
        <v>71100</v>
      </c>
      <c r="H41" s="27" t="s">
        <v>41</v>
      </c>
      <c r="J41" s="86"/>
      <c r="K41" s="86"/>
      <c r="L41" s="86"/>
      <c r="M41" s="86"/>
    </row>
    <row r="42" spans="2:13">
      <c r="F42" s="6">
        <v>14</v>
      </c>
      <c r="G42" s="25">
        <v>71200</v>
      </c>
      <c r="H42" s="47" t="s">
        <v>42</v>
      </c>
      <c r="J42" s="86"/>
      <c r="K42" s="86"/>
      <c r="L42" s="86"/>
      <c r="M42" s="86"/>
    </row>
    <row r="43" spans="2:13">
      <c r="F43" s="6">
        <v>14</v>
      </c>
      <c r="G43" s="25">
        <v>71300</v>
      </c>
      <c r="H43" s="27" t="s">
        <v>43</v>
      </c>
      <c r="J43" s="86"/>
      <c r="K43" s="86"/>
      <c r="L43" s="86"/>
      <c r="M43" s="86"/>
    </row>
    <row r="44" spans="2:13">
      <c r="F44" s="6">
        <v>14</v>
      </c>
      <c r="G44" s="25">
        <v>71400</v>
      </c>
      <c r="H44" s="27" t="s">
        <v>44</v>
      </c>
      <c r="J44" s="86"/>
      <c r="K44" s="86"/>
      <c r="L44" s="86"/>
      <c r="M44" s="86"/>
    </row>
    <row r="45" spans="2:13">
      <c r="F45" s="6">
        <v>14</v>
      </c>
      <c r="G45" s="25">
        <v>71500</v>
      </c>
      <c r="H45" s="27" t="s">
        <v>45</v>
      </c>
      <c r="J45" s="86"/>
      <c r="K45" s="86"/>
      <c r="L45" s="86"/>
      <c r="M45" s="86"/>
    </row>
    <row r="46" spans="2:13">
      <c r="G46" s="25"/>
      <c r="H46" s="35"/>
      <c r="J46" s="87"/>
      <c r="K46" s="87"/>
      <c r="L46" s="87"/>
      <c r="M46" s="87"/>
    </row>
    <row r="47" spans="2:13">
      <c r="F47" s="6">
        <v>14</v>
      </c>
      <c r="G47" s="25">
        <v>72000</v>
      </c>
      <c r="H47" s="27" t="s">
        <v>46</v>
      </c>
      <c r="J47" s="87"/>
      <c r="K47" s="87"/>
      <c r="L47" s="87"/>
      <c r="M47" s="87"/>
    </row>
    <row r="48" spans="2:13">
      <c r="F48" s="6">
        <v>14</v>
      </c>
      <c r="G48" s="20">
        <v>72100</v>
      </c>
      <c r="H48" s="27" t="s">
        <v>47</v>
      </c>
      <c r="J48" s="87"/>
      <c r="K48" s="87"/>
      <c r="L48" s="87"/>
      <c r="M48" s="87"/>
    </row>
    <row r="49" spans="1:13">
      <c r="F49" s="6">
        <v>14</v>
      </c>
      <c r="G49" s="20">
        <v>72200</v>
      </c>
      <c r="H49" s="47" t="s">
        <v>48</v>
      </c>
      <c r="J49" s="87"/>
      <c r="K49" s="87"/>
      <c r="L49" s="87"/>
      <c r="M49" s="87"/>
    </row>
    <row r="50" spans="1:13">
      <c r="F50" s="6">
        <v>14</v>
      </c>
      <c r="G50" s="20">
        <v>72300</v>
      </c>
      <c r="H50" s="27" t="s">
        <v>49</v>
      </c>
      <c r="J50" s="87"/>
      <c r="K50" s="87"/>
      <c r="L50" s="87"/>
      <c r="M50" s="87"/>
    </row>
    <row r="51" spans="1:13">
      <c r="F51" s="6">
        <v>14</v>
      </c>
      <c r="G51" s="20">
        <v>72400</v>
      </c>
      <c r="H51" s="27" t="s">
        <v>50</v>
      </c>
      <c r="J51" s="87"/>
      <c r="K51" s="87"/>
      <c r="L51" s="87"/>
      <c r="M51" s="87"/>
    </row>
    <row r="52" spans="1:13">
      <c r="F52" s="6">
        <v>14</v>
      </c>
      <c r="G52" s="20">
        <v>72500</v>
      </c>
      <c r="H52" s="27" t="s">
        <v>51</v>
      </c>
      <c r="J52" s="87"/>
      <c r="K52" s="87"/>
      <c r="L52" s="87"/>
      <c r="M52" s="87"/>
    </row>
    <row r="53" spans="1:13">
      <c r="G53" s="20"/>
      <c r="H53" s="27"/>
      <c r="J53" s="87"/>
      <c r="K53" s="87"/>
      <c r="L53" s="87"/>
      <c r="M53" s="87"/>
    </row>
    <row r="54" spans="1:13">
      <c r="F54" s="6">
        <v>14</v>
      </c>
      <c r="G54" s="20">
        <v>73000</v>
      </c>
      <c r="H54" s="27" t="s">
        <v>52</v>
      </c>
      <c r="J54" s="87"/>
      <c r="K54" s="87"/>
      <c r="L54" s="87"/>
      <c r="M54" s="87"/>
    </row>
    <row r="55" spans="1:13">
      <c r="F55" s="6">
        <v>14</v>
      </c>
      <c r="G55" s="20">
        <v>73100</v>
      </c>
      <c r="H55" s="27" t="s">
        <v>53</v>
      </c>
      <c r="J55" s="87"/>
      <c r="K55" s="87"/>
      <c r="L55" s="87"/>
      <c r="M55" s="87"/>
    </row>
    <row r="56" spans="1:13">
      <c r="F56" s="6">
        <v>14</v>
      </c>
      <c r="G56" s="20">
        <v>73200</v>
      </c>
      <c r="H56" s="47" t="s">
        <v>54</v>
      </c>
      <c r="J56" s="87"/>
      <c r="K56" s="87"/>
      <c r="L56" s="87"/>
      <c r="M56" s="87"/>
    </row>
    <row r="57" spans="1:13">
      <c r="F57" s="6">
        <v>14</v>
      </c>
      <c r="G57" s="20">
        <v>73300</v>
      </c>
      <c r="H57" s="27" t="s">
        <v>55</v>
      </c>
      <c r="J57" s="87"/>
      <c r="K57" s="87"/>
      <c r="L57" s="87"/>
      <c r="M57" s="87"/>
    </row>
    <row r="58" spans="1:13">
      <c r="F58" s="6">
        <v>14</v>
      </c>
      <c r="G58" s="20">
        <v>73400</v>
      </c>
      <c r="H58" s="27" t="s">
        <v>56</v>
      </c>
      <c r="J58" s="87"/>
      <c r="K58" s="87"/>
      <c r="L58" s="87"/>
      <c r="M58" s="87"/>
    </row>
    <row r="59" spans="1:13">
      <c r="F59" s="6">
        <v>14</v>
      </c>
      <c r="G59" s="20">
        <v>73500</v>
      </c>
      <c r="H59" s="27" t="s">
        <v>57</v>
      </c>
      <c r="J59" s="87"/>
      <c r="K59" s="87"/>
      <c r="L59" s="87"/>
      <c r="M59" s="87"/>
    </row>
    <row r="60" spans="1:13">
      <c r="G60" s="20"/>
      <c r="H60" s="116" t="s">
        <v>58</v>
      </c>
      <c r="J60" s="118">
        <f>SUM(J40:J59)</f>
        <v>0</v>
      </c>
      <c r="K60" s="118">
        <f t="shared" ref="K60:M60" si="3">SUM(K40:K59)</f>
        <v>0</v>
      </c>
      <c r="L60" s="118">
        <f t="shared" si="3"/>
        <v>0</v>
      </c>
      <c r="M60" s="118">
        <f t="shared" si="3"/>
        <v>0</v>
      </c>
    </row>
    <row r="61" spans="1:13" ht="14.4">
      <c r="A61" s="5">
        <v>14</v>
      </c>
      <c r="B61" s="112" t="e">
        <f>SUM(#REF!)</f>
        <v>#REF!</v>
      </c>
      <c r="C61" s="112" t="e">
        <f>SUM(#REF!)</f>
        <v>#REF!</v>
      </c>
      <c r="D61" s="112" t="e">
        <f>SUM(#REF!)</f>
        <v>#REF!</v>
      </c>
      <c r="E61" s="112" t="e">
        <f>SUM(#REF!)</f>
        <v>#REF!</v>
      </c>
      <c r="F61" s="41"/>
      <c r="G61" s="28">
        <v>50000</v>
      </c>
      <c r="H61" s="29" t="s">
        <v>59</v>
      </c>
      <c r="I61" s="42"/>
      <c r="J61" s="105"/>
      <c r="K61" s="105"/>
      <c r="L61" s="105"/>
      <c r="M61" s="105"/>
    </row>
    <row r="62" spans="1:13" ht="14.4">
      <c r="A62" s="5">
        <v>15</v>
      </c>
      <c r="B62" s="112">
        <f>J62:J66</f>
        <v>0</v>
      </c>
      <c r="C62" s="112" t="e">
        <f>#REF!</f>
        <v>#REF!</v>
      </c>
      <c r="D62" s="112">
        <f>K62:K66</f>
        <v>0</v>
      </c>
      <c r="E62" s="112">
        <f>L62:L66</f>
        <v>0</v>
      </c>
      <c r="F62" s="32">
        <v>15</v>
      </c>
      <c r="G62" s="25">
        <v>50100</v>
      </c>
      <c r="H62" s="43" t="s">
        <v>60</v>
      </c>
      <c r="I62" s="34"/>
      <c r="J62" s="86"/>
      <c r="K62" s="86"/>
      <c r="L62" s="86"/>
      <c r="M62" s="86"/>
    </row>
    <row r="63" spans="1:13" ht="14.4">
      <c r="A63" s="5">
        <v>16</v>
      </c>
      <c r="B63" s="112">
        <f>J68</f>
        <v>0</v>
      </c>
      <c r="C63" s="112" t="e">
        <f>#REF!</f>
        <v>#REF!</v>
      </c>
      <c r="D63" s="112">
        <f>K68</f>
        <v>0</v>
      </c>
      <c r="E63" s="112">
        <f>L68</f>
        <v>0</v>
      </c>
      <c r="F63" s="32">
        <v>15</v>
      </c>
      <c r="G63" s="25">
        <v>50200</v>
      </c>
      <c r="H63" s="43" t="s">
        <v>61</v>
      </c>
      <c r="I63" s="34"/>
      <c r="J63" s="86"/>
      <c r="K63" s="86"/>
      <c r="L63" s="86"/>
      <c r="M63" s="86"/>
    </row>
    <row r="64" spans="1:13" ht="14.4">
      <c r="A64" s="5">
        <v>17</v>
      </c>
      <c r="B64" s="112">
        <f>J71+J72</f>
        <v>0</v>
      </c>
      <c r="C64" s="112" t="e">
        <f>#REF!+#REF!</f>
        <v>#REF!</v>
      </c>
      <c r="D64" s="112">
        <f>K71+K72</f>
        <v>0</v>
      </c>
      <c r="E64" s="112">
        <f>L71+L72</f>
        <v>0</v>
      </c>
      <c r="F64" s="32">
        <v>15</v>
      </c>
      <c r="G64" s="25">
        <v>50300</v>
      </c>
      <c r="H64" s="43" t="s">
        <v>62</v>
      </c>
      <c r="I64" s="34"/>
      <c r="J64" s="86"/>
      <c r="K64" s="86"/>
      <c r="L64" s="86"/>
      <c r="M64" s="86"/>
    </row>
    <row r="65" spans="1:13" ht="14.4">
      <c r="A65" s="5">
        <v>18</v>
      </c>
      <c r="B65" s="112">
        <f>J74+J75</f>
        <v>0</v>
      </c>
      <c r="C65" s="112" t="e">
        <f>#REF!+#REF!</f>
        <v>#REF!</v>
      </c>
      <c r="D65" s="112">
        <f>K74+K75</f>
        <v>0</v>
      </c>
      <c r="E65" s="112">
        <f>L74+L75</f>
        <v>0</v>
      </c>
      <c r="F65" s="32">
        <v>15</v>
      </c>
      <c r="G65" s="25">
        <v>50400</v>
      </c>
      <c r="H65" s="43" t="s">
        <v>63</v>
      </c>
      <c r="I65" s="34"/>
      <c r="J65" s="86"/>
      <c r="K65" s="86"/>
      <c r="L65" s="86"/>
      <c r="M65" s="86"/>
    </row>
    <row r="66" spans="1:13" ht="14.4">
      <c r="A66" s="5">
        <v>20</v>
      </c>
      <c r="B66" s="112">
        <f>J78+J79+J80+J81+J82+J83</f>
        <v>0</v>
      </c>
      <c r="C66" s="112" t="e">
        <f>#REF!+#REF!+#REF!+#REF!+#REF!+#REF!</f>
        <v>#REF!</v>
      </c>
      <c r="D66" s="112">
        <f>K78+K79+K80+K81+K82+K83</f>
        <v>0</v>
      </c>
      <c r="E66" s="112">
        <f>L78+L79+L80+L81+L82+L83</f>
        <v>0</v>
      </c>
      <c r="F66" s="32">
        <v>15</v>
      </c>
      <c r="G66" s="25">
        <v>50500</v>
      </c>
      <c r="H66" s="111" t="s">
        <v>64</v>
      </c>
      <c r="I66" s="34"/>
      <c r="J66" s="86"/>
      <c r="K66" s="86"/>
      <c r="L66" s="86"/>
      <c r="M66" s="86"/>
    </row>
    <row r="67" spans="1:13" ht="14.4">
      <c r="B67" s="112"/>
      <c r="C67" s="112"/>
      <c r="D67" s="112"/>
      <c r="E67" s="112"/>
      <c r="F67" s="32"/>
      <c r="G67" s="25"/>
      <c r="H67" s="115" t="s">
        <v>65</v>
      </c>
      <c r="I67" s="34"/>
      <c r="J67" s="119">
        <f>SUM(J62:J66)</f>
        <v>0</v>
      </c>
      <c r="K67" s="119">
        <f t="shared" ref="K67:M67" si="4">SUM(K62:K66)</f>
        <v>0</v>
      </c>
      <c r="L67" s="119">
        <f t="shared" si="4"/>
        <v>0</v>
      </c>
      <c r="M67" s="119">
        <f t="shared" si="4"/>
        <v>0</v>
      </c>
    </row>
    <row r="68" spans="1:13" ht="14.4">
      <c r="B68" s="112"/>
      <c r="C68" s="112"/>
      <c r="D68" s="112"/>
      <c r="E68" s="112"/>
      <c r="F68" s="32">
        <v>16</v>
      </c>
      <c r="G68" s="25">
        <v>50600</v>
      </c>
      <c r="H68" s="27" t="s">
        <v>66</v>
      </c>
      <c r="I68" s="34"/>
      <c r="J68" s="86"/>
      <c r="K68" s="86"/>
      <c r="L68" s="86"/>
      <c r="M68" s="86"/>
    </row>
    <row r="69" spans="1:13" ht="14.4">
      <c r="A69" s="5">
        <v>22</v>
      </c>
      <c r="B69" s="112">
        <f>J86+J87+J88+J89+J90</f>
        <v>0</v>
      </c>
      <c r="C69" s="112" t="e">
        <f>#REF!+#REF!+#REF!+#REF!+#REF!</f>
        <v>#REF!</v>
      </c>
      <c r="D69" s="112">
        <f>K86+K87+K88+K89+K90</f>
        <v>0</v>
      </c>
      <c r="E69" s="112">
        <f>L86+L87+L88+L89+L90</f>
        <v>0</v>
      </c>
      <c r="F69" s="32"/>
      <c r="G69" s="25"/>
      <c r="H69" s="115" t="s">
        <v>67</v>
      </c>
      <c r="I69" s="34"/>
      <c r="J69" s="119">
        <f>J68</f>
        <v>0</v>
      </c>
      <c r="K69" s="119">
        <f t="shared" ref="K69:M69" si="5">K68</f>
        <v>0</v>
      </c>
      <c r="L69" s="119">
        <f t="shared" si="5"/>
        <v>0</v>
      </c>
      <c r="M69" s="119">
        <f t="shared" si="5"/>
        <v>0</v>
      </c>
    </row>
    <row r="70" spans="1:13">
      <c r="A70" s="5">
        <v>23</v>
      </c>
      <c r="B70" s="112">
        <f>J135+J136+J121+J92+J93+J95+J96+J97+J98+J99+J100+J101+J102+J103+J105+J106+J108+J107+J110+J111+J112+J114+J115+J116+J117+J118+J119+J120+J122+J123+J125+J126+J127+J128+J129+J130+J131+J132+J133+J134</f>
        <v>0</v>
      </c>
      <c r="C70" s="112" t="e">
        <f>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70" s="112">
        <f>K135+K136+K121+K92+K93+K95+K96+K97+K98+K99+K100+K101+K102+K103+K105+K106+K108+K107+K110+K111+K112+K114+K115+K116+K117+K118+K119+K120+K122+K123+K125+K126+K127+K128+K129+K130+K131+K132+K133+K134</f>
        <v>0</v>
      </c>
      <c r="E70" s="112">
        <f>L135+L136+L121+L92+L93+L95+L96+L97+L98+L99+L100+L101+L102+L103+L105+L106+L108+L107+L110+L111+L112+L114+L115+L116+L117+L118+L119+L120+L122+L123+L125+L126+L127+L128+L129+L130+L131+L132+L133+L134</f>
        <v>0</v>
      </c>
      <c r="G70" s="21">
        <v>51000</v>
      </c>
      <c r="H70" s="22" t="s">
        <v>68</v>
      </c>
      <c r="J70" s="86"/>
      <c r="K70" s="86"/>
      <c r="L70" s="86"/>
      <c r="M70" s="86"/>
    </row>
    <row r="71" spans="1:13">
      <c r="F71" s="6">
        <v>17</v>
      </c>
      <c r="G71" s="25">
        <v>51100</v>
      </c>
      <c r="H71" s="43" t="s">
        <v>69</v>
      </c>
      <c r="J71" s="86">
        <f>'Salary Breakdown'!C11</f>
        <v>0</v>
      </c>
      <c r="K71" s="86">
        <f>'Salary Breakdown'!D11</f>
        <v>0</v>
      </c>
      <c r="L71" s="86">
        <f>'Salary Breakdown'!E11</f>
        <v>0</v>
      </c>
      <c r="M71" s="86">
        <f>'Salary Breakdown'!F11</f>
        <v>0</v>
      </c>
    </row>
    <row r="72" spans="1:13">
      <c r="F72" s="6">
        <v>17</v>
      </c>
      <c r="G72" s="25">
        <v>51400</v>
      </c>
      <c r="H72" s="43" t="s">
        <v>70</v>
      </c>
      <c r="J72" s="86"/>
      <c r="K72" s="86"/>
      <c r="L72" s="86"/>
      <c r="M72" s="86"/>
    </row>
    <row r="73" spans="1:13">
      <c r="G73" s="25"/>
      <c r="H73" s="116" t="s">
        <v>71</v>
      </c>
      <c r="J73" s="119">
        <f>SUM(J71:J72)</f>
        <v>0</v>
      </c>
      <c r="K73" s="119">
        <f t="shared" ref="K73:M73" si="6">SUM(K71:K72)</f>
        <v>0</v>
      </c>
      <c r="L73" s="119">
        <f t="shared" si="6"/>
        <v>0</v>
      </c>
      <c r="M73" s="119">
        <f t="shared" si="6"/>
        <v>0</v>
      </c>
    </row>
    <row r="74" spans="1:13" ht="13.5" customHeight="1">
      <c r="F74" s="6">
        <v>18</v>
      </c>
      <c r="G74" s="25">
        <v>51200</v>
      </c>
      <c r="H74" s="43" t="s">
        <v>72</v>
      </c>
      <c r="J74" s="86">
        <f>'Salary Breakdown'!C19</f>
        <v>0</v>
      </c>
      <c r="K74" s="86">
        <f>'Salary Breakdown'!D19</f>
        <v>0</v>
      </c>
      <c r="L74" s="86">
        <f>'Salary Breakdown'!E19</f>
        <v>0</v>
      </c>
      <c r="M74" s="86">
        <f>'Salary Breakdown'!F19</f>
        <v>0</v>
      </c>
    </row>
    <row r="75" spans="1:13" s="44" customFormat="1">
      <c r="F75" s="6">
        <v>18</v>
      </c>
      <c r="G75" s="25">
        <v>51450</v>
      </c>
      <c r="H75" s="43" t="s">
        <v>73</v>
      </c>
      <c r="I75" s="5"/>
      <c r="J75" s="86"/>
      <c r="K75" s="86"/>
      <c r="L75" s="86"/>
      <c r="M75" s="86"/>
    </row>
    <row r="76" spans="1:13">
      <c r="H76" s="116" t="s">
        <v>74</v>
      </c>
      <c r="J76" s="119">
        <f>SUM(J74:J75)</f>
        <v>0</v>
      </c>
      <c r="K76" s="119">
        <f t="shared" ref="K76:M76" si="7">SUM(K74:K75)</f>
        <v>0</v>
      </c>
      <c r="L76" s="119">
        <f t="shared" si="7"/>
        <v>0</v>
      </c>
      <c r="M76" s="119">
        <f t="shared" si="7"/>
        <v>0</v>
      </c>
    </row>
    <row r="77" spans="1:13">
      <c r="G77" s="21">
        <v>54000</v>
      </c>
      <c r="H77" s="22" t="s">
        <v>75</v>
      </c>
      <c r="J77" s="86"/>
      <c r="K77" s="86"/>
      <c r="L77" s="86"/>
      <c r="M77" s="86"/>
    </row>
    <row r="78" spans="1:13">
      <c r="F78" s="6">
        <v>20</v>
      </c>
      <c r="G78" s="25">
        <v>54100</v>
      </c>
      <c r="H78" s="27" t="s">
        <v>76</v>
      </c>
      <c r="J78" s="86"/>
      <c r="K78" s="86"/>
      <c r="L78" s="86"/>
      <c r="M78" s="86"/>
    </row>
    <row r="79" spans="1:13">
      <c r="F79" s="6">
        <v>20</v>
      </c>
      <c r="G79" s="25">
        <v>54200</v>
      </c>
      <c r="H79" s="43" t="s">
        <v>77</v>
      </c>
      <c r="J79" s="86"/>
      <c r="K79" s="86"/>
      <c r="L79" s="86"/>
      <c r="M79" s="86"/>
    </row>
    <row r="80" spans="1:13">
      <c r="F80" s="6">
        <v>20</v>
      </c>
      <c r="G80" s="25">
        <v>54300</v>
      </c>
      <c r="H80" s="43" t="s">
        <v>78</v>
      </c>
      <c r="J80" s="86"/>
      <c r="K80" s="86"/>
      <c r="L80" s="86"/>
      <c r="M80" s="86"/>
    </row>
    <row r="81" spans="6:13">
      <c r="F81" s="6">
        <v>20</v>
      </c>
      <c r="G81" s="25">
        <v>54400</v>
      </c>
      <c r="H81" s="43" t="s">
        <v>79</v>
      </c>
      <c r="J81" s="86"/>
      <c r="K81" s="86"/>
      <c r="L81" s="86"/>
      <c r="M81" s="86"/>
    </row>
    <row r="82" spans="6:13">
      <c r="F82" s="6">
        <v>20</v>
      </c>
      <c r="G82" s="25">
        <v>54500</v>
      </c>
      <c r="H82" s="43" t="s">
        <v>80</v>
      </c>
      <c r="J82" s="86"/>
      <c r="K82" s="86"/>
      <c r="L82" s="86"/>
      <c r="M82" s="86"/>
    </row>
    <row r="83" spans="6:13">
      <c r="F83" s="6">
        <v>20</v>
      </c>
      <c r="G83" s="25">
        <v>54600</v>
      </c>
      <c r="H83" s="27" t="s">
        <v>81</v>
      </c>
      <c r="J83" s="86"/>
      <c r="K83" s="86"/>
      <c r="L83" s="86"/>
      <c r="M83" s="86"/>
    </row>
    <row r="84" spans="6:13">
      <c r="G84" s="25"/>
      <c r="H84" s="116" t="s">
        <v>82</v>
      </c>
      <c r="J84" s="119">
        <f>SUM(J78:J83)</f>
        <v>0</v>
      </c>
      <c r="K84" s="119">
        <f t="shared" ref="K84:M84" si="8">SUM(K78:K83)</f>
        <v>0</v>
      </c>
      <c r="L84" s="119">
        <f t="shared" si="8"/>
        <v>0</v>
      </c>
      <c r="M84" s="119">
        <f t="shared" si="8"/>
        <v>0</v>
      </c>
    </row>
    <row r="85" spans="6:13">
      <c r="G85" s="21">
        <v>52000</v>
      </c>
      <c r="H85" s="22" t="s">
        <v>83</v>
      </c>
      <c r="J85" s="86"/>
      <c r="K85" s="86"/>
      <c r="L85" s="86"/>
      <c r="M85" s="86"/>
    </row>
    <row r="86" spans="6:13">
      <c r="F86" s="6">
        <v>22</v>
      </c>
      <c r="G86" s="25">
        <v>52200</v>
      </c>
      <c r="H86" s="43" t="s">
        <v>84</v>
      </c>
      <c r="J86" s="86"/>
      <c r="K86" s="86"/>
      <c r="L86" s="86"/>
      <c r="M86" s="86"/>
    </row>
    <row r="87" spans="6:13">
      <c r="F87" s="6">
        <v>22</v>
      </c>
      <c r="G87" s="25">
        <v>52400</v>
      </c>
      <c r="H87" s="43" t="s">
        <v>85</v>
      </c>
      <c r="J87" s="86"/>
      <c r="K87" s="86"/>
      <c r="L87" s="86"/>
      <c r="M87" s="86"/>
    </row>
    <row r="88" spans="6:13">
      <c r="F88" s="6">
        <v>22</v>
      </c>
      <c r="G88" s="25">
        <v>52500</v>
      </c>
      <c r="H88" s="43" t="s">
        <v>86</v>
      </c>
      <c r="J88" s="86"/>
      <c r="K88" s="86"/>
      <c r="L88" s="86"/>
      <c r="M88" s="86"/>
    </row>
    <row r="89" spans="6:13">
      <c r="F89" s="6">
        <v>22</v>
      </c>
      <c r="G89" s="25">
        <v>52600</v>
      </c>
      <c r="H89" s="43" t="s">
        <v>87</v>
      </c>
      <c r="J89" s="86"/>
      <c r="K89" s="86"/>
      <c r="L89" s="86"/>
      <c r="M89" s="86"/>
    </row>
    <row r="90" spans="6:13">
      <c r="F90" s="6">
        <v>22</v>
      </c>
      <c r="G90" s="25">
        <v>52800</v>
      </c>
      <c r="H90" s="43" t="s">
        <v>88</v>
      </c>
      <c r="J90" s="86"/>
      <c r="K90" s="86"/>
      <c r="L90" s="86"/>
      <c r="M90" s="86"/>
    </row>
    <row r="91" spans="6:13">
      <c r="G91" s="25"/>
      <c r="H91" s="116" t="s">
        <v>89</v>
      </c>
      <c r="J91" s="119">
        <f>SUM(J86:J90)</f>
        <v>0</v>
      </c>
      <c r="K91" s="119">
        <f t="shared" ref="K91:M91" si="9">SUM(K86:K90)</f>
        <v>0</v>
      </c>
      <c r="L91" s="119">
        <f t="shared" si="9"/>
        <v>0</v>
      </c>
      <c r="M91" s="119">
        <f t="shared" si="9"/>
        <v>0</v>
      </c>
    </row>
    <row r="92" spans="6:13">
      <c r="F92" s="6">
        <v>23</v>
      </c>
      <c r="G92" s="25">
        <v>52300</v>
      </c>
      <c r="H92" s="43" t="s">
        <v>90</v>
      </c>
      <c r="J92" s="86"/>
      <c r="K92" s="86"/>
      <c r="L92" s="86"/>
      <c r="M92" s="86"/>
    </row>
    <row r="93" spans="6:13">
      <c r="F93" s="6">
        <v>23</v>
      </c>
      <c r="G93" s="25">
        <v>52700</v>
      </c>
      <c r="H93" s="43" t="s">
        <v>91</v>
      </c>
      <c r="J93" s="86"/>
      <c r="K93" s="86"/>
      <c r="L93" s="86"/>
      <c r="M93" s="86"/>
    </row>
    <row r="94" spans="6:13">
      <c r="G94" s="21">
        <v>53000</v>
      </c>
      <c r="H94" s="22" t="s">
        <v>92</v>
      </c>
      <c r="J94" s="86"/>
      <c r="K94" s="86"/>
      <c r="L94" s="86"/>
      <c r="M94" s="86"/>
    </row>
    <row r="95" spans="6:13">
      <c r="F95" s="6">
        <v>23</v>
      </c>
      <c r="G95" s="25">
        <v>53100</v>
      </c>
      <c r="H95" s="43" t="s">
        <v>93</v>
      </c>
      <c r="J95" s="86"/>
      <c r="K95" s="86"/>
      <c r="L95" s="86"/>
      <c r="M95" s="86"/>
    </row>
    <row r="96" spans="6:13">
      <c r="F96" s="6">
        <v>23</v>
      </c>
      <c r="G96" s="25">
        <v>53200</v>
      </c>
      <c r="H96" s="43" t="s">
        <v>94</v>
      </c>
      <c r="J96" s="86"/>
      <c r="K96" s="86"/>
      <c r="L96" s="86"/>
      <c r="M96" s="86"/>
    </row>
    <row r="97" spans="6:13">
      <c r="F97" s="6">
        <v>23</v>
      </c>
      <c r="G97" s="25">
        <v>53300</v>
      </c>
      <c r="H97" s="43" t="s">
        <v>95</v>
      </c>
      <c r="J97" s="86"/>
      <c r="K97" s="86"/>
      <c r="L97" s="86"/>
      <c r="M97" s="86"/>
    </row>
    <row r="98" spans="6:13">
      <c r="F98" s="6">
        <v>23</v>
      </c>
      <c r="G98" s="25">
        <v>53400</v>
      </c>
      <c r="H98" s="43" t="s">
        <v>96</v>
      </c>
      <c r="J98" s="86"/>
      <c r="K98" s="86"/>
      <c r="L98" s="86"/>
      <c r="M98" s="86"/>
    </row>
    <row r="99" spans="6:13">
      <c r="F99" s="6">
        <v>23</v>
      </c>
      <c r="G99" s="25">
        <v>53500</v>
      </c>
      <c r="H99" s="43" t="s">
        <v>97</v>
      </c>
      <c r="J99" s="86"/>
      <c r="K99" s="86"/>
      <c r="L99" s="86"/>
      <c r="M99" s="86"/>
    </row>
    <row r="100" spans="6:13">
      <c r="F100" s="6">
        <v>23</v>
      </c>
      <c r="G100" s="25">
        <v>53600</v>
      </c>
      <c r="H100" s="43" t="s">
        <v>98</v>
      </c>
      <c r="J100" s="86"/>
      <c r="K100" s="86"/>
      <c r="L100" s="86"/>
      <c r="M100" s="86"/>
    </row>
    <row r="101" spans="6:13">
      <c r="F101" s="6">
        <v>23</v>
      </c>
      <c r="G101" s="25">
        <v>53700</v>
      </c>
      <c r="H101" s="43" t="s">
        <v>99</v>
      </c>
      <c r="J101" s="86"/>
      <c r="K101" s="86"/>
      <c r="L101" s="86"/>
      <c r="M101" s="86"/>
    </row>
    <row r="102" spans="6:13">
      <c r="F102" s="6">
        <v>23</v>
      </c>
      <c r="G102" s="25">
        <v>53800</v>
      </c>
      <c r="H102" s="43" t="s">
        <v>100</v>
      </c>
      <c r="J102" s="86"/>
      <c r="K102" s="86"/>
      <c r="L102" s="86"/>
      <c r="M102" s="86"/>
    </row>
    <row r="103" spans="6:13">
      <c r="F103" s="6">
        <v>23</v>
      </c>
      <c r="G103" s="25">
        <v>53900</v>
      </c>
      <c r="H103" s="27" t="s">
        <v>101</v>
      </c>
      <c r="J103" s="86"/>
      <c r="K103" s="86"/>
      <c r="L103" s="86"/>
      <c r="M103" s="86"/>
    </row>
    <row r="104" spans="6:13">
      <c r="G104" s="21">
        <v>55000</v>
      </c>
      <c r="H104" s="22" t="s">
        <v>102</v>
      </c>
      <c r="J104" s="86"/>
      <c r="K104" s="86"/>
      <c r="L104" s="86"/>
      <c r="M104" s="86"/>
    </row>
    <row r="105" spans="6:13">
      <c r="F105" s="6">
        <v>23</v>
      </c>
      <c r="G105" s="25">
        <v>55100</v>
      </c>
      <c r="H105" s="43" t="s">
        <v>103</v>
      </c>
      <c r="J105" s="86"/>
      <c r="K105" s="86"/>
      <c r="L105" s="86"/>
      <c r="M105" s="86"/>
    </row>
    <row r="106" spans="6:13">
      <c r="F106" s="6">
        <v>23</v>
      </c>
      <c r="G106" s="25">
        <v>55200</v>
      </c>
      <c r="H106" s="27" t="s">
        <v>104</v>
      </c>
      <c r="J106" s="86"/>
      <c r="K106" s="86"/>
      <c r="L106" s="86"/>
      <c r="M106" s="86"/>
    </row>
    <row r="107" spans="6:13">
      <c r="F107" s="6">
        <v>23</v>
      </c>
      <c r="G107" s="25">
        <v>55300</v>
      </c>
      <c r="H107" s="27" t="s">
        <v>105</v>
      </c>
      <c r="J107" s="86"/>
      <c r="K107" s="86"/>
      <c r="L107" s="86"/>
      <c r="M107" s="86"/>
    </row>
    <row r="108" spans="6:13">
      <c r="F108" s="6">
        <v>23</v>
      </c>
      <c r="G108" s="25">
        <v>55400</v>
      </c>
      <c r="H108" s="43" t="s">
        <v>106</v>
      </c>
      <c r="J108" s="86"/>
      <c r="K108" s="86"/>
      <c r="L108" s="86"/>
      <c r="M108" s="86"/>
    </row>
    <row r="109" spans="6:13">
      <c r="G109" s="21">
        <v>56000</v>
      </c>
      <c r="H109" s="22" t="s">
        <v>107</v>
      </c>
      <c r="J109" s="86"/>
      <c r="K109" s="86"/>
      <c r="L109" s="86"/>
      <c r="M109" s="86"/>
    </row>
    <row r="110" spans="6:13">
      <c r="F110" s="6">
        <v>23</v>
      </c>
      <c r="G110" s="25">
        <v>56100</v>
      </c>
      <c r="H110" s="43" t="s">
        <v>108</v>
      </c>
      <c r="J110" s="86"/>
      <c r="K110" s="86"/>
      <c r="L110" s="86"/>
      <c r="M110" s="86"/>
    </row>
    <row r="111" spans="6:13">
      <c r="F111" s="6">
        <v>23</v>
      </c>
      <c r="G111" s="25">
        <v>56200</v>
      </c>
      <c r="H111" s="43" t="s">
        <v>109</v>
      </c>
      <c r="J111" s="86"/>
      <c r="K111" s="86"/>
      <c r="L111" s="86"/>
      <c r="M111" s="86"/>
    </row>
    <row r="112" spans="6:13">
      <c r="F112" s="6">
        <v>23</v>
      </c>
      <c r="G112" s="25">
        <v>56300</v>
      </c>
      <c r="H112" s="43" t="s">
        <v>110</v>
      </c>
      <c r="J112" s="86"/>
      <c r="K112" s="86"/>
      <c r="L112" s="86"/>
      <c r="M112" s="86"/>
    </row>
    <row r="113" spans="6:13">
      <c r="G113" s="21">
        <v>57000</v>
      </c>
      <c r="H113" s="22" t="s">
        <v>111</v>
      </c>
      <c r="J113" s="86"/>
      <c r="K113" s="86"/>
      <c r="L113" s="86"/>
      <c r="M113" s="86"/>
    </row>
    <row r="114" spans="6:13">
      <c r="F114" s="6">
        <v>23</v>
      </c>
      <c r="G114" s="25">
        <v>57100</v>
      </c>
      <c r="H114" s="43" t="s">
        <v>112</v>
      </c>
      <c r="J114" s="86"/>
      <c r="K114" s="86"/>
      <c r="L114" s="86"/>
      <c r="M114" s="86"/>
    </row>
    <row r="115" spans="6:13">
      <c r="F115" s="6">
        <v>23</v>
      </c>
      <c r="G115" s="25">
        <v>57200</v>
      </c>
      <c r="H115" s="43" t="s">
        <v>113</v>
      </c>
      <c r="J115" s="86"/>
      <c r="K115" s="86"/>
      <c r="L115" s="86"/>
      <c r="M115" s="86"/>
    </row>
    <row r="116" spans="6:13">
      <c r="F116" s="6">
        <v>23</v>
      </c>
      <c r="G116" s="25">
        <v>57300</v>
      </c>
      <c r="H116" s="43" t="s">
        <v>114</v>
      </c>
      <c r="J116" s="86"/>
      <c r="K116" s="86"/>
      <c r="L116" s="86"/>
      <c r="M116" s="86"/>
    </row>
    <row r="117" spans="6:13">
      <c r="F117" s="6">
        <v>23</v>
      </c>
      <c r="G117" s="25">
        <v>57400</v>
      </c>
      <c r="H117" s="43" t="s">
        <v>115</v>
      </c>
      <c r="J117" s="86"/>
      <c r="K117" s="86"/>
      <c r="L117" s="86"/>
      <c r="M117" s="86"/>
    </row>
    <row r="118" spans="6:13">
      <c r="F118" s="6">
        <v>23</v>
      </c>
      <c r="G118" s="25">
        <v>57500</v>
      </c>
      <c r="H118" s="43" t="s">
        <v>116</v>
      </c>
      <c r="J118" s="86"/>
      <c r="K118" s="86"/>
      <c r="L118" s="86"/>
      <c r="M118" s="86"/>
    </row>
    <row r="119" spans="6:13">
      <c r="F119" s="6">
        <v>23</v>
      </c>
      <c r="G119" s="25">
        <v>57600</v>
      </c>
      <c r="H119" s="43" t="s">
        <v>117</v>
      </c>
      <c r="J119" s="86"/>
      <c r="K119" s="86"/>
      <c r="L119" s="86"/>
      <c r="M119" s="86"/>
    </row>
    <row r="120" spans="6:13" hidden="1">
      <c r="G120" s="25">
        <v>57700</v>
      </c>
      <c r="H120" s="43" t="s">
        <v>118</v>
      </c>
      <c r="J120" s="86"/>
      <c r="K120" s="86"/>
      <c r="L120" s="86"/>
      <c r="M120" s="86"/>
    </row>
    <row r="121" spans="6:13">
      <c r="F121" s="6">
        <v>23</v>
      </c>
      <c r="G121" s="25">
        <v>51500</v>
      </c>
      <c r="H121" s="43" t="s">
        <v>119</v>
      </c>
      <c r="J121" s="86"/>
      <c r="K121" s="86"/>
      <c r="L121" s="86"/>
      <c r="M121" s="86"/>
    </row>
    <row r="122" spans="6:13">
      <c r="F122" s="6">
        <v>23</v>
      </c>
      <c r="G122" s="25">
        <v>57800</v>
      </c>
      <c r="H122" s="43" t="s">
        <v>120</v>
      </c>
      <c r="J122" s="86"/>
      <c r="K122" s="86"/>
      <c r="L122" s="86"/>
      <c r="M122" s="86"/>
    </row>
    <row r="123" spans="6:13">
      <c r="F123" s="6">
        <v>23</v>
      </c>
      <c r="G123" s="25">
        <v>57900</v>
      </c>
      <c r="H123" s="27" t="s">
        <v>121</v>
      </c>
      <c r="J123" s="86"/>
      <c r="K123" s="86"/>
      <c r="L123" s="86"/>
      <c r="M123" s="86"/>
    </row>
    <row r="124" spans="6:13">
      <c r="G124" s="21">
        <v>60000</v>
      </c>
      <c r="H124" s="22" t="s">
        <v>122</v>
      </c>
      <c r="J124" s="86"/>
      <c r="K124" s="86"/>
      <c r="L124" s="86"/>
      <c r="M124" s="86"/>
    </row>
    <row r="125" spans="6:13" ht="12.75" customHeight="1">
      <c r="F125" s="6">
        <v>23</v>
      </c>
      <c r="G125" s="25">
        <v>61000</v>
      </c>
      <c r="H125" s="45" t="s">
        <v>123</v>
      </c>
      <c r="J125" s="86"/>
      <c r="K125" s="86"/>
      <c r="L125" s="86"/>
      <c r="M125" s="86"/>
    </row>
    <row r="126" spans="6:13" ht="12.75" customHeight="1">
      <c r="F126" s="6">
        <v>23</v>
      </c>
      <c r="G126" s="25">
        <v>61500</v>
      </c>
      <c r="H126" s="45" t="s">
        <v>124</v>
      </c>
      <c r="J126" s="86"/>
      <c r="K126" s="86"/>
      <c r="L126" s="86"/>
      <c r="M126" s="86"/>
    </row>
    <row r="127" spans="6:13" ht="12.75" customHeight="1">
      <c r="F127" s="6">
        <v>23</v>
      </c>
      <c r="G127" s="25">
        <v>62000</v>
      </c>
      <c r="H127" s="45" t="s">
        <v>125</v>
      </c>
      <c r="J127" s="86"/>
      <c r="K127" s="86"/>
      <c r="L127" s="86"/>
      <c r="M127" s="86"/>
    </row>
    <row r="128" spans="6:13" ht="12.75" customHeight="1">
      <c r="F128" s="6">
        <v>23</v>
      </c>
      <c r="G128" s="25">
        <v>62500</v>
      </c>
      <c r="H128" s="45" t="s">
        <v>126</v>
      </c>
      <c r="J128" s="86"/>
      <c r="K128" s="86"/>
      <c r="L128" s="86"/>
      <c r="M128" s="86"/>
    </row>
    <row r="129" spans="6:13" ht="12.75" customHeight="1">
      <c r="F129" s="6">
        <v>23</v>
      </c>
      <c r="G129" s="25">
        <v>63000</v>
      </c>
      <c r="H129" s="45" t="s">
        <v>127</v>
      </c>
      <c r="J129" s="86"/>
      <c r="K129" s="86"/>
      <c r="L129" s="86"/>
      <c r="M129" s="86"/>
    </row>
    <row r="130" spans="6:13" ht="12.75" customHeight="1">
      <c r="F130" s="6">
        <v>23</v>
      </c>
      <c r="G130" s="25">
        <v>63500</v>
      </c>
      <c r="H130" s="45" t="s">
        <v>128</v>
      </c>
      <c r="J130" s="86"/>
      <c r="K130" s="86"/>
      <c r="L130" s="86"/>
      <c r="M130" s="86"/>
    </row>
    <row r="131" spans="6:13" ht="12.75" customHeight="1">
      <c r="F131" s="6">
        <v>23</v>
      </c>
      <c r="G131" s="25">
        <v>64000</v>
      </c>
      <c r="H131" s="45" t="s">
        <v>129</v>
      </c>
      <c r="J131" s="86"/>
      <c r="K131" s="86"/>
      <c r="L131" s="86"/>
      <c r="M131" s="86"/>
    </row>
    <row r="132" spans="6:13" ht="12.75" customHeight="1">
      <c r="F132" s="6">
        <v>23</v>
      </c>
      <c r="G132" s="25">
        <v>64500</v>
      </c>
      <c r="H132" s="45" t="s">
        <v>130</v>
      </c>
      <c r="J132" s="86"/>
      <c r="K132" s="86"/>
      <c r="L132" s="86"/>
      <c r="M132" s="86"/>
    </row>
    <row r="133" spans="6:13" ht="12.75" customHeight="1">
      <c r="F133" s="6">
        <v>23</v>
      </c>
      <c r="G133" s="25">
        <v>65000</v>
      </c>
      <c r="H133" s="45" t="s">
        <v>131</v>
      </c>
      <c r="J133" s="86"/>
      <c r="K133" s="86"/>
      <c r="L133" s="86"/>
      <c r="M133" s="86"/>
    </row>
    <row r="134" spans="6:13" ht="12.75" customHeight="1">
      <c r="F134" s="6">
        <v>23</v>
      </c>
      <c r="G134" s="25">
        <v>65500</v>
      </c>
      <c r="H134" s="45" t="s">
        <v>132</v>
      </c>
      <c r="J134" s="86"/>
      <c r="K134" s="86"/>
      <c r="L134" s="86"/>
      <c r="M134" s="86"/>
    </row>
    <row r="135" spans="6:13">
      <c r="F135" s="6">
        <v>23</v>
      </c>
      <c r="G135" s="26">
        <v>49150</v>
      </c>
      <c r="H135" s="31" t="s">
        <v>133</v>
      </c>
      <c r="I135" s="13"/>
      <c r="J135" s="86"/>
      <c r="K135" s="86"/>
      <c r="L135" s="86"/>
      <c r="M135" s="86"/>
    </row>
    <row r="136" spans="6:13">
      <c r="F136" s="16">
        <v>23</v>
      </c>
      <c r="G136" s="26">
        <v>49250</v>
      </c>
      <c r="H136" s="31" t="s">
        <v>134</v>
      </c>
      <c r="I136" s="13"/>
      <c r="J136" s="86"/>
      <c r="K136" s="86"/>
      <c r="L136" s="86"/>
      <c r="M136" s="86"/>
    </row>
    <row r="137" spans="6:13">
      <c r="F137" s="16"/>
      <c r="G137" s="81"/>
      <c r="H137" s="120" t="s">
        <v>135</v>
      </c>
      <c r="I137" s="13"/>
      <c r="J137" s="118">
        <f>SUM(J92:J136)</f>
        <v>0</v>
      </c>
      <c r="K137" s="118">
        <f t="shared" ref="K137:M137" si="10">SUM(K92:K136)</f>
        <v>0</v>
      </c>
      <c r="L137" s="118">
        <f t="shared" si="10"/>
        <v>0</v>
      </c>
      <c r="M137" s="118">
        <f t="shared" si="10"/>
        <v>0</v>
      </c>
    </row>
    <row r="138" spans="6:13" ht="13.8" thickBot="1">
      <c r="G138" s="84"/>
      <c r="H138" s="37" t="s">
        <v>136</v>
      </c>
      <c r="I138" s="93"/>
      <c r="J138" s="88">
        <f>J137+J91+J84+J76+J73+J69+J67+J60</f>
        <v>0</v>
      </c>
      <c r="K138" s="88">
        <f t="shared" ref="K138:M138" si="11">K137+K91+K84+K76+K73+K69+K67+K60</f>
        <v>0</v>
      </c>
      <c r="L138" s="88">
        <f t="shared" si="11"/>
        <v>0</v>
      </c>
      <c r="M138" s="88">
        <f t="shared" si="11"/>
        <v>0</v>
      </c>
    </row>
    <row r="139" spans="6:13" ht="13.8" thickTop="1">
      <c r="F139" s="49"/>
      <c r="G139" s="19"/>
      <c r="H139" s="39"/>
      <c r="I139" s="19"/>
      <c r="J139" s="82"/>
      <c r="K139" s="82"/>
      <c r="L139" s="82"/>
      <c r="M139" s="82"/>
    </row>
    <row r="140" spans="6:13" ht="13.8">
      <c r="F140" s="50"/>
      <c r="G140" s="51"/>
      <c r="H140" s="108" t="s">
        <v>137</v>
      </c>
      <c r="I140" s="51"/>
      <c r="J140" s="123" t="s">
        <v>138</v>
      </c>
      <c r="K140" s="124"/>
      <c r="L140" s="124"/>
    </row>
    <row r="141" spans="6:13">
      <c r="F141" s="52"/>
      <c r="G141" s="53"/>
      <c r="H141" s="54"/>
      <c r="I141" s="54"/>
      <c r="J141" s="83"/>
      <c r="K141" s="83"/>
      <c r="L141" s="83"/>
      <c r="M141" s="83"/>
    </row>
    <row r="142" spans="6:13">
      <c r="G142" s="66"/>
      <c r="H142" s="55"/>
      <c r="J142" s="78" t="s">
        <v>139</v>
      </c>
      <c r="K142" s="82"/>
      <c r="L142" s="82"/>
      <c r="M142" s="82"/>
    </row>
    <row r="143" spans="6:13">
      <c r="F143" s="56"/>
      <c r="G143" s="109" t="s">
        <v>140</v>
      </c>
      <c r="H143" s="43"/>
      <c r="I143" s="48"/>
      <c r="J143" s="121">
        <v>43830</v>
      </c>
      <c r="K143" s="82"/>
      <c r="L143" s="82"/>
      <c r="M143" s="82"/>
    </row>
    <row r="144" spans="6:13">
      <c r="F144" s="58"/>
      <c r="G144" s="21">
        <v>10000</v>
      </c>
      <c r="H144" s="22" t="s">
        <v>142</v>
      </c>
      <c r="I144" s="19"/>
      <c r="J144" s="89"/>
      <c r="K144" s="82"/>
      <c r="L144" s="82"/>
      <c r="M144" s="82"/>
    </row>
    <row r="145" spans="6:13">
      <c r="F145" s="58">
        <v>1</v>
      </c>
      <c r="G145" s="25">
        <v>10100</v>
      </c>
      <c r="H145" s="27" t="s">
        <v>143</v>
      </c>
      <c r="I145" s="19"/>
      <c r="J145" s="89"/>
      <c r="K145" s="82"/>
      <c r="L145" s="82"/>
      <c r="M145" s="82"/>
    </row>
    <row r="146" spans="6:13">
      <c r="F146" s="58">
        <v>1</v>
      </c>
      <c r="G146" s="25">
        <v>10300</v>
      </c>
      <c r="H146" s="27" t="s">
        <v>144</v>
      </c>
      <c r="I146" s="19"/>
      <c r="J146" s="89"/>
      <c r="K146" s="82"/>
      <c r="L146" s="82"/>
      <c r="M146" s="82"/>
    </row>
    <row r="147" spans="6:13">
      <c r="F147" s="59">
        <v>2</v>
      </c>
      <c r="G147" s="21">
        <v>11000</v>
      </c>
      <c r="H147" s="22" t="s">
        <v>145</v>
      </c>
      <c r="I147" s="60"/>
      <c r="J147" s="90"/>
      <c r="K147" s="82"/>
      <c r="L147" s="82"/>
      <c r="M147" s="82"/>
    </row>
    <row r="148" spans="6:13">
      <c r="F148" s="59"/>
      <c r="G148" s="21">
        <v>13000</v>
      </c>
      <c r="H148" s="22" t="s">
        <v>146</v>
      </c>
      <c r="I148" s="60"/>
      <c r="J148" s="89"/>
      <c r="K148" s="82"/>
      <c r="L148" s="82"/>
      <c r="M148" s="82"/>
    </row>
    <row r="149" spans="6:13">
      <c r="F149" s="58">
        <v>2</v>
      </c>
      <c r="G149" s="25">
        <v>13100</v>
      </c>
      <c r="H149" s="27" t="s">
        <v>147</v>
      </c>
      <c r="I149" s="19"/>
      <c r="J149" s="89"/>
      <c r="K149" s="82"/>
      <c r="L149" s="82"/>
      <c r="M149" s="82"/>
    </row>
    <row r="150" spans="6:13">
      <c r="F150" s="58">
        <v>6</v>
      </c>
      <c r="G150" s="25">
        <v>13200</v>
      </c>
      <c r="H150" s="27" t="s">
        <v>148</v>
      </c>
      <c r="I150" s="19"/>
      <c r="J150" s="89"/>
      <c r="K150" s="82"/>
      <c r="L150" s="82"/>
      <c r="M150" s="82"/>
    </row>
    <row r="151" spans="6:13">
      <c r="F151" s="58"/>
      <c r="G151" s="21">
        <v>14000</v>
      </c>
      <c r="H151" s="22" t="s">
        <v>149</v>
      </c>
      <c r="I151" s="19"/>
      <c r="J151" s="89"/>
      <c r="K151" s="82"/>
      <c r="L151" s="82"/>
      <c r="M151" s="82"/>
    </row>
    <row r="152" spans="6:13">
      <c r="F152" s="58">
        <v>3</v>
      </c>
      <c r="G152" s="25">
        <v>14100</v>
      </c>
      <c r="H152" s="27" t="s">
        <v>150</v>
      </c>
      <c r="I152" s="19"/>
      <c r="J152" s="89"/>
      <c r="K152" s="82"/>
      <c r="L152" s="82"/>
      <c r="M152" s="82"/>
    </row>
    <row r="153" spans="6:13">
      <c r="F153" s="58">
        <v>3</v>
      </c>
      <c r="G153" s="25">
        <v>14200</v>
      </c>
      <c r="H153" s="27" t="s">
        <v>151</v>
      </c>
      <c r="I153" s="19"/>
      <c r="J153" s="89"/>
      <c r="K153" s="82"/>
      <c r="L153" s="82"/>
      <c r="M153" s="82"/>
    </row>
    <row r="154" spans="6:13">
      <c r="F154" s="59"/>
      <c r="G154" s="21">
        <v>15000</v>
      </c>
      <c r="H154" s="61" t="s">
        <v>152</v>
      </c>
      <c r="I154" s="62"/>
      <c r="J154" s="89"/>
      <c r="K154" s="82"/>
      <c r="L154" s="82"/>
      <c r="M154" s="82"/>
    </row>
    <row r="155" spans="6:13">
      <c r="F155" s="58"/>
      <c r="G155" s="25">
        <v>15100</v>
      </c>
      <c r="H155" s="27" t="s">
        <v>153</v>
      </c>
      <c r="I155" s="19"/>
      <c r="J155" s="89"/>
      <c r="K155" s="82"/>
      <c r="L155" s="82"/>
      <c r="M155" s="82"/>
    </row>
    <row r="156" spans="6:13">
      <c r="F156" s="58">
        <v>7</v>
      </c>
      <c r="G156" s="25">
        <v>15400</v>
      </c>
      <c r="H156" s="27" t="s">
        <v>154</v>
      </c>
      <c r="I156" s="19"/>
      <c r="J156" s="89"/>
      <c r="K156" s="82"/>
      <c r="L156" s="82"/>
      <c r="M156" s="82"/>
    </row>
    <row r="157" spans="6:13">
      <c r="F157" s="59"/>
      <c r="G157" s="21">
        <v>16000</v>
      </c>
      <c r="H157" s="22" t="s">
        <v>155</v>
      </c>
      <c r="I157" s="60"/>
      <c r="J157" s="89"/>
      <c r="K157" s="82"/>
      <c r="L157" s="82"/>
      <c r="M157" s="82"/>
    </row>
    <row r="158" spans="6:13">
      <c r="F158" s="58">
        <v>9</v>
      </c>
      <c r="G158" s="25">
        <v>16100</v>
      </c>
      <c r="H158" s="27" t="s">
        <v>156</v>
      </c>
      <c r="I158" s="19"/>
      <c r="J158" s="89"/>
      <c r="K158" s="82"/>
      <c r="L158" s="82"/>
      <c r="M158" s="82"/>
    </row>
    <row r="159" spans="6:13">
      <c r="F159" s="58">
        <v>9</v>
      </c>
      <c r="G159" s="25">
        <v>16200</v>
      </c>
      <c r="H159" s="27" t="s">
        <v>157</v>
      </c>
      <c r="I159" s="19"/>
      <c r="J159" s="89"/>
      <c r="K159" s="82"/>
      <c r="L159" s="82"/>
      <c r="M159" s="82"/>
    </row>
    <row r="160" spans="6:13">
      <c r="F160" s="58">
        <v>8</v>
      </c>
      <c r="G160" s="25">
        <v>16250</v>
      </c>
      <c r="H160" s="27" t="s">
        <v>158</v>
      </c>
      <c r="I160" s="19"/>
      <c r="J160" s="89"/>
      <c r="K160" s="82"/>
      <c r="L160" s="82"/>
      <c r="M160" s="82"/>
    </row>
    <row r="161" spans="6:13">
      <c r="F161" s="58">
        <v>10</v>
      </c>
      <c r="G161" s="25">
        <v>16300</v>
      </c>
      <c r="H161" s="27" t="s">
        <v>159</v>
      </c>
      <c r="I161" s="19"/>
      <c r="J161" s="89"/>
      <c r="K161" s="82"/>
      <c r="L161" s="82"/>
      <c r="M161" s="82"/>
    </row>
    <row r="162" spans="6:13">
      <c r="F162" s="58">
        <v>8</v>
      </c>
      <c r="G162" s="25">
        <v>16350</v>
      </c>
      <c r="H162" s="63" t="s">
        <v>160</v>
      </c>
      <c r="I162" s="19"/>
      <c r="J162" s="89"/>
      <c r="K162" s="82"/>
      <c r="L162" s="82"/>
      <c r="M162" s="82"/>
    </row>
    <row r="163" spans="6:13">
      <c r="F163" s="58">
        <v>10</v>
      </c>
      <c r="G163" s="25">
        <v>16400</v>
      </c>
      <c r="H163" s="27" t="s">
        <v>161</v>
      </c>
      <c r="I163" s="19"/>
      <c r="J163" s="89"/>
      <c r="K163" s="82"/>
      <c r="L163" s="82"/>
      <c r="M163" s="82"/>
    </row>
    <row r="164" spans="6:13">
      <c r="F164" s="58">
        <v>8</v>
      </c>
      <c r="G164" s="25">
        <v>16450</v>
      </c>
      <c r="H164" s="63" t="s">
        <v>162</v>
      </c>
      <c r="I164" s="19"/>
      <c r="J164" s="89"/>
      <c r="K164" s="82"/>
      <c r="L164" s="82"/>
      <c r="M164" s="82"/>
    </row>
    <row r="165" spans="6:13">
      <c r="F165" s="58">
        <v>10</v>
      </c>
      <c r="G165" s="25">
        <v>16500</v>
      </c>
      <c r="H165" s="27" t="s">
        <v>163</v>
      </c>
      <c r="I165" s="19"/>
      <c r="J165" s="89"/>
      <c r="K165" s="82"/>
      <c r="L165" s="82"/>
      <c r="M165" s="82"/>
    </row>
    <row r="166" spans="6:13">
      <c r="F166" s="58">
        <v>8</v>
      </c>
      <c r="G166" s="25">
        <v>16550</v>
      </c>
      <c r="H166" s="63" t="s">
        <v>164</v>
      </c>
      <c r="I166" s="19"/>
      <c r="J166" s="89"/>
      <c r="K166" s="82"/>
      <c r="L166" s="82"/>
      <c r="M166" s="82"/>
    </row>
    <row r="167" spans="6:13">
      <c r="F167" s="58">
        <v>10</v>
      </c>
      <c r="G167" s="25">
        <v>16600</v>
      </c>
      <c r="H167" s="27" t="s">
        <v>165</v>
      </c>
      <c r="I167" s="19"/>
      <c r="J167" s="89"/>
      <c r="K167" s="82"/>
      <c r="L167" s="82"/>
      <c r="M167" s="82"/>
    </row>
    <row r="168" spans="6:13">
      <c r="F168" s="58">
        <v>8</v>
      </c>
      <c r="G168" s="25">
        <v>16650</v>
      </c>
      <c r="H168" s="63" t="s">
        <v>166</v>
      </c>
      <c r="I168" s="19"/>
      <c r="J168" s="89"/>
      <c r="K168" s="82"/>
      <c r="L168" s="82"/>
      <c r="M168" s="82"/>
    </row>
    <row r="169" spans="6:13">
      <c r="F169" s="58">
        <v>10</v>
      </c>
      <c r="G169" s="25">
        <v>16700</v>
      </c>
      <c r="H169" s="27" t="s">
        <v>167</v>
      </c>
      <c r="I169" s="19"/>
      <c r="J169" s="89"/>
      <c r="K169" s="82"/>
      <c r="L169" s="82"/>
      <c r="M169" s="82"/>
    </row>
    <row r="170" spans="6:13">
      <c r="F170" s="58"/>
      <c r="G170" s="25"/>
      <c r="H170" s="22" t="s">
        <v>168</v>
      </c>
      <c r="I170" s="19"/>
      <c r="J170" s="89">
        <f>J145+J146+J147+J149+J150+J152+J153+J155+J156+J158+J159-J160+J161-J162+J163-J164+J165-J166+J167-J168+J169</f>
        <v>0</v>
      </c>
      <c r="K170" s="82"/>
      <c r="L170" s="82"/>
      <c r="M170" s="82"/>
    </row>
    <row r="171" spans="6:13">
      <c r="F171" s="58"/>
      <c r="G171" s="25"/>
      <c r="H171" s="43"/>
      <c r="I171" s="19"/>
      <c r="J171" s="89"/>
      <c r="K171" s="82"/>
      <c r="L171" s="82"/>
      <c r="M171" s="82"/>
    </row>
    <row r="172" spans="6:13">
      <c r="F172" s="58"/>
      <c r="G172" s="57" t="s">
        <v>169</v>
      </c>
      <c r="H172" s="43"/>
      <c r="I172" s="19"/>
      <c r="J172" s="89"/>
      <c r="K172" s="82"/>
      <c r="L172" s="82"/>
      <c r="M172" s="82"/>
    </row>
    <row r="173" spans="6:13">
      <c r="F173" s="58"/>
      <c r="G173" s="21">
        <v>20000</v>
      </c>
      <c r="H173" s="22" t="s">
        <v>170</v>
      </c>
      <c r="I173" s="19"/>
      <c r="J173" s="89"/>
      <c r="K173" s="82"/>
      <c r="L173" s="82"/>
      <c r="M173" s="82"/>
    </row>
    <row r="174" spans="6:13">
      <c r="F174" s="58">
        <v>12</v>
      </c>
      <c r="G174" s="25">
        <v>20100</v>
      </c>
      <c r="H174" s="27" t="s">
        <v>171</v>
      </c>
      <c r="I174" s="19"/>
      <c r="J174" s="89"/>
      <c r="K174" s="82"/>
      <c r="L174" s="82"/>
      <c r="M174" s="82"/>
    </row>
    <row r="175" spans="6:13">
      <c r="F175" s="58"/>
      <c r="G175" s="21">
        <v>21000</v>
      </c>
      <c r="H175" s="22" t="s">
        <v>172</v>
      </c>
      <c r="I175" s="19"/>
      <c r="J175" s="89"/>
      <c r="K175" s="82"/>
      <c r="L175" s="82"/>
      <c r="M175" s="82"/>
    </row>
    <row r="176" spans="6:13">
      <c r="F176" s="58">
        <v>15</v>
      </c>
      <c r="G176" s="25">
        <v>21100</v>
      </c>
      <c r="H176" s="27" t="s">
        <v>173</v>
      </c>
      <c r="I176" s="19"/>
      <c r="J176" s="89"/>
      <c r="K176" s="82"/>
      <c r="L176" s="82"/>
      <c r="M176" s="82"/>
    </row>
    <row r="177" spans="6:13">
      <c r="F177" s="58">
        <v>15</v>
      </c>
      <c r="G177" s="25">
        <v>21200</v>
      </c>
      <c r="H177" s="27" t="s">
        <v>174</v>
      </c>
      <c r="I177" s="19"/>
      <c r="J177" s="89"/>
      <c r="K177" s="82"/>
      <c r="L177" s="82"/>
      <c r="M177" s="82"/>
    </row>
    <row r="178" spans="6:13">
      <c r="F178" s="58">
        <v>15</v>
      </c>
      <c r="G178" s="25">
        <v>21300</v>
      </c>
      <c r="H178" s="27" t="s">
        <v>175</v>
      </c>
      <c r="I178" s="19"/>
      <c r="J178" s="89"/>
      <c r="K178" s="82"/>
      <c r="L178" s="82"/>
      <c r="M178" s="82"/>
    </row>
    <row r="179" spans="6:13">
      <c r="F179" s="58">
        <v>15</v>
      </c>
      <c r="G179" s="25">
        <v>21400</v>
      </c>
      <c r="H179" s="27" t="s">
        <v>176</v>
      </c>
      <c r="I179" s="19"/>
      <c r="J179" s="89"/>
      <c r="K179" s="82"/>
      <c r="L179" s="82"/>
      <c r="M179" s="82"/>
    </row>
    <row r="180" spans="6:13">
      <c r="F180" s="58">
        <v>15</v>
      </c>
      <c r="G180" s="25">
        <v>21500</v>
      </c>
      <c r="H180" s="27" t="s">
        <v>177</v>
      </c>
      <c r="I180" s="19"/>
      <c r="J180" s="89"/>
      <c r="K180" s="82"/>
      <c r="L180" s="82"/>
      <c r="M180" s="82"/>
    </row>
    <row r="181" spans="6:13">
      <c r="F181" s="59"/>
      <c r="G181" s="21">
        <v>24000</v>
      </c>
      <c r="H181" s="22" t="s">
        <v>178</v>
      </c>
      <c r="I181" s="60"/>
      <c r="J181" s="89"/>
      <c r="K181" s="82"/>
      <c r="L181" s="82"/>
      <c r="M181" s="82"/>
    </row>
    <row r="182" spans="6:13">
      <c r="F182" s="58">
        <v>15</v>
      </c>
      <c r="G182" s="25">
        <v>24100</v>
      </c>
      <c r="H182" s="27" t="s">
        <v>179</v>
      </c>
      <c r="I182" s="19"/>
      <c r="J182" s="89"/>
      <c r="K182" s="82"/>
      <c r="L182" s="82"/>
      <c r="M182" s="82"/>
    </row>
    <row r="183" spans="6:13">
      <c r="F183" s="58">
        <v>15</v>
      </c>
      <c r="G183" s="25">
        <v>24400</v>
      </c>
      <c r="H183" s="27" t="s">
        <v>180</v>
      </c>
      <c r="I183" s="19"/>
      <c r="J183" s="89"/>
      <c r="K183" s="82"/>
      <c r="L183" s="82"/>
      <c r="M183" s="82"/>
    </row>
    <row r="184" spans="6:13">
      <c r="F184" s="59"/>
      <c r="G184" s="21">
        <v>25000</v>
      </c>
      <c r="H184" s="22" t="s">
        <v>181</v>
      </c>
      <c r="I184" s="60"/>
      <c r="J184" s="89"/>
      <c r="K184" s="82"/>
      <c r="L184" s="82"/>
      <c r="M184" s="82"/>
    </row>
    <row r="185" spans="6:13">
      <c r="F185" s="58">
        <v>15</v>
      </c>
      <c r="G185" s="25">
        <v>25100</v>
      </c>
      <c r="H185" s="27" t="s">
        <v>182</v>
      </c>
      <c r="I185" s="19"/>
      <c r="J185" s="89"/>
      <c r="K185" s="82"/>
      <c r="L185" s="82"/>
      <c r="M185" s="82"/>
    </row>
    <row r="186" spans="6:13">
      <c r="F186" s="58">
        <v>14</v>
      </c>
      <c r="G186" s="25">
        <v>25300</v>
      </c>
      <c r="H186" s="27" t="s">
        <v>183</v>
      </c>
      <c r="I186" s="19"/>
      <c r="J186" s="89"/>
      <c r="K186" s="82"/>
      <c r="L186" s="82"/>
      <c r="M186" s="82"/>
    </row>
    <row r="187" spans="6:13">
      <c r="F187" s="58">
        <v>15</v>
      </c>
      <c r="G187" s="25">
        <v>25400</v>
      </c>
      <c r="H187" s="27" t="s">
        <v>184</v>
      </c>
      <c r="I187" s="19"/>
      <c r="J187" s="89"/>
      <c r="K187" s="82"/>
      <c r="L187" s="82"/>
      <c r="M187" s="82"/>
    </row>
    <row r="188" spans="6:13">
      <c r="F188" s="58">
        <v>15</v>
      </c>
      <c r="G188" s="25">
        <v>25500</v>
      </c>
      <c r="H188" s="27" t="s">
        <v>185</v>
      </c>
      <c r="I188" s="19"/>
      <c r="J188" s="89"/>
      <c r="K188" s="82"/>
      <c r="L188" s="82"/>
      <c r="M188" s="82"/>
    </row>
    <row r="189" spans="6:13">
      <c r="F189" s="58"/>
      <c r="G189" s="25"/>
      <c r="H189" s="22" t="s">
        <v>186</v>
      </c>
      <c r="I189" s="19"/>
      <c r="J189" s="89">
        <f>SUM(J173:J188)</f>
        <v>0</v>
      </c>
      <c r="K189" s="82"/>
      <c r="L189" s="82"/>
      <c r="M189" s="82"/>
    </row>
    <row r="190" spans="6:13">
      <c r="F190" s="58"/>
      <c r="G190" s="25"/>
      <c r="H190" s="43"/>
      <c r="I190" s="19"/>
      <c r="J190" s="89"/>
      <c r="K190" s="82"/>
      <c r="L190" s="82"/>
      <c r="M190" s="82"/>
    </row>
    <row r="191" spans="6:13">
      <c r="F191" s="58"/>
      <c r="G191" s="64" t="s">
        <v>187</v>
      </c>
      <c r="H191" s="43"/>
      <c r="I191" s="19"/>
      <c r="J191" s="89"/>
      <c r="K191" s="82"/>
      <c r="L191" s="82"/>
      <c r="M191" s="82"/>
    </row>
    <row r="192" spans="6:13">
      <c r="F192" s="58"/>
      <c r="G192" s="25"/>
      <c r="H192" s="43"/>
      <c r="I192" s="19"/>
      <c r="J192" s="89"/>
      <c r="K192" s="82"/>
      <c r="L192" s="82"/>
      <c r="M192" s="82"/>
    </row>
    <row r="193" spans="6:13">
      <c r="F193" s="58"/>
      <c r="G193" s="21">
        <v>30000</v>
      </c>
      <c r="H193" s="22" t="s">
        <v>188</v>
      </c>
      <c r="I193" s="19"/>
      <c r="J193" s="89"/>
      <c r="K193" s="82"/>
      <c r="L193" s="82"/>
      <c r="M193" s="82"/>
    </row>
    <row r="194" spans="6:13">
      <c r="F194" s="58"/>
      <c r="G194" s="25">
        <v>30100</v>
      </c>
      <c r="H194" s="27" t="s">
        <v>188</v>
      </c>
      <c r="I194" s="19"/>
      <c r="J194" s="91">
        <f>J170-J189</f>
        <v>0</v>
      </c>
      <c r="K194" s="82"/>
      <c r="L194" s="82"/>
      <c r="M194" s="82"/>
    </row>
    <row r="195" spans="6:13">
      <c r="F195" s="58"/>
      <c r="G195" s="25">
        <v>30200</v>
      </c>
      <c r="H195" s="27" t="s">
        <v>189</v>
      </c>
      <c r="I195" s="19"/>
      <c r="J195" s="89"/>
      <c r="K195" s="82"/>
      <c r="L195" s="82"/>
      <c r="M195" s="82"/>
    </row>
    <row r="196" spans="6:13">
      <c r="F196" s="58"/>
      <c r="G196" s="25">
        <v>30300</v>
      </c>
      <c r="H196" s="27" t="s">
        <v>190</v>
      </c>
      <c r="I196" s="19"/>
      <c r="J196" s="89"/>
      <c r="K196" s="82"/>
      <c r="L196" s="82"/>
      <c r="M196" s="82"/>
    </row>
    <row r="197" spans="6:13">
      <c r="F197" s="58"/>
      <c r="G197" s="25">
        <v>30400</v>
      </c>
      <c r="H197" s="27" t="s">
        <v>191</v>
      </c>
      <c r="I197" s="19"/>
      <c r="J197" s="89"/>
      <c r="K197" s="82"/>
      <c r="L197" s="82"/>
      <c r="M197" s="82"/>
    </row>
    <row r="198" spans="6:13">
      <c r="F198" s="58"/>
      <c r="G198" s="25"/>
      <c r="H198" s="43"/>
      <c r="I198" s="19"/>
      <c r="J198" s="89"/>
      <c r="K198" s="82"/>
      <c r="L198" s="82"/>
      <c r="M198" s="82"/>
    </row>
    <row r="199" spans="6:13">
      <c r="F199" s="58"/>
      <c r="G199" s="21">
        <v>31000</v>
      </c>
      <c r="H199" s="22" t="s">
        <v>192</v>
      </c>
      <c r="I199" s="19"/>
      <c r="J199" s="89"/>
      <c r="K199" s="82"/>
      <c r="L199" s="82"/>
      <c r="M199" s="82"/>
    </row>
    <row r="200" spans="6:13">
      <c r="F200" s="58"/>
      <c r="G200" s="25">
        <v>31100</v>
      </c>
      <c r="H200" s="27" t="s">
        <v>193</v>
      </c>
      <c r="I200" s="19"/>
      <c r="J200" s="89"/>
      <c r="K200" s="82"/>
      <c r="L200" s="82"/>
      <c r="M200" s="82"/>
    </row>
    <row r="201" spans="6:13">
      <c r="F201" s="58"/>
      <c r="G201" s="25">
        <v>31200</v>
      </c>
      <c r="H201" s="27" t="s">
        <v>194</v>
      </c>
      <c r="I201" s="19"/>
      <c r="J201" s="89"/>
      <c r="K201" s="82"/>
      <c r="L201" s="82"/>
      <c r="M201" s="82"/>
    </row>
    <row r="202" spans="6:13">
      <c r="F202" s="58"/>
      <c r="G202" s="25"/>
      <c r="H202" s="43"/>
      <c r="I202" s="19"/>
      <c r="J202" s="89"/>
      <c r="K202" s="82"/>
      <c r="L202" s="82"/>
      <c r="M202" s="82"/>
    </row>
    <row r="203" spans="6:13">
      <c r="F203" s="58"/>
      <c r="G203" s="21">
        <v>32000</v>
      </c>
      <c r="H203" s="22" t="s">
        <v>195</v>
      </c>
      <c r="I203" s="19"/>
      <c r="J203" s="89"/>
      <c r="K203" s="82"/>
      <c r="L203" s="82"/>
      <c r="M203" s="82"/>
    </row>
    <row r="204" spans="6:13">
      <c r="F204" s="58"/>
      <c r="G204" s="77">
        <v>32100</v>
      </c>
      <c r="H204" s="26" t="s">
        <v>196</v>
      </c>
      <c r="I204" s="19"/>
      <c r="J204" s="89"/>
      <c r="K204" s="82"/>
      <c r="L204" s="82"/>
      <c r="M204" s="82"/>
    </row>
    <row r="205" spans="6:13">
      <c r="F205" s="65"/>
      <c r="G205" s="76"/>
      <c r="H205" s="57" t="s">
        <v>197</v>
      </c>
      <c r="I205" s="66"/>
      <c r="J205" s="89">
        <f>J189+SUM(J193:J204)</f>
        <v>0</v>
      </c>
      <c r="K205" s="82"/>
      <c r="L205" s="82"/>
      <c r="M205" s="82"/>
    </row>
    <row r="206" spans="6:13">
      <c r="K206" s="19"/>
      <c r="L206" s="19"/>
      <c r="M206" s="19"/>
    </row>
  </sheetData>
  <sheetProtection selectLockedCells="1" selectUnlockedCells="1"/>
  <mergeCells count="1">
    <mergeCell ref="J140:L140"/>
  </mergeCells>
  <dataValidations disablePrompts="1" count="1">
    <dataValidation allowBlank="1" showInputMessage="1" showErrorMessage="1" promptTitle="See Salary Breakdown Tab" prompt="Please do not enter expenses in this cell. At the bottom of the workbook, there is another tab titled &quot;Salary Breakdown&quot;. Please enter expenses on that tab and they will automatically be totaled here. Thank you!" sqref="J71:M71 J74:M74" xr:uid="{00000000-0002-0000-0200-000000000000}"/>
  </dataValidations>
  <pageMargins left="0.25" right="0.25" top="1.5" bottom="0.5" header="0.3" footer="0.3"/>
  <pageSetup scale="85" fitToHeight="0" orientation="portrait" r:id="rId1"/>
  <headerFooter alignWithMargins="0">
    <oddHeader>&amp;C&amp;"Arial,Bold"
FORM 1023, PART VI, PAGE 13 &amp;&amp; 14 FINANCIAL DATA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workbookViewId="0">
      <selection activeCell="F29" sqref="F29"/>
    </sheetView>
  </sheetViews>
  <sheetFormatPr defaultRowHeight="13.2"/>
  <cols>
    <col min="1" max="1" width="13.44140625" bestFit="1" customWidth="1"/>
    <col min="2" max="2" width="14.44140625" bestFit="1" customWidth="1"/>
  </cols>
  <sheetData>
    <row r="1" spans="1:2">
      <c r="A1" s="122" t="s">
        <v>212</v>
      </c>
      <c r="B1" s="122" t="s">
        <v>213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2347CCA52F034D91D5B99DD5C4F0A4" ma:contentTypeVersion="13" ma:contentTypeDescription="Create a new document." ma:contentTypeScope="" ma:versionID="c7dd537abaf88e1a8cac42b507254ac6">
  <xsd:schema xmlns:xsd="http://www.w3.org/2001/XMLSchema" xmlns:xs="http://www.w3.org/2001/XMLSchema" xmlns:p="http://schemas.microsoft.com/office/2006/metadata/properties" xmlns:ns2="5ede2b6b-4d1b-42b3-8c14-7324e072c985" xmlns:ns3="8ef52060-4eb8-4ae7-a851-e4d6c8e05ebb" targetNamespace="http://schemas.microsoft.com/office/2006/metadata/properties" ma:root="true" ma:fieldsID="371710d9d28c8856ccacf31791f16215" ns2:_="" ns3:_="">
    <xsd:import namespace="5ede2b6b-4d1b-42b3-8c14-7324e072c985"/>
    <xsd:import namespace="8ef52060-4eb8-4ae7-a851-e4d6c8e05e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2b6b-4d1b-42b3-8c14-7324e072c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52060-4eb8-4ae7-a851-e4d6c8e05e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5AAB1-D9A0-4248-A0BE-157ED7EF73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436499-9F6D-4A11-BCC8-3D8AF7313E7A}"/>
</file>

<file path=customXml/itemProps3.xml><?xml version="1.0" encoding="utf-8"?>
<ds:datastoreItem xmlns:ds="http://schemas.openxmlformats.org/officeDocument/2006/customXml" ds:itemID="{88F2B10D-445E-4919-9C0C-90A21ECDA0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Financial Projections</vt:lpstr>
      <vt:lpstr>Salary Breakdown</vt:lpstr>
      <vt:lpstr>Financial Actuals</vt:lpstr>
      <vt:lpstr>Program Expense Itemize List</vt:lpstr>
      <vt:lpstr>'Financial Actuals'!Print_Area</vt:lpstr>
      <vt:lpstr>'Financial Projections'!Print_Area</vt:lpstr>
      <vt:lpstr>'Salary Breakdown'!Print_Area</vt:lpstr>
    </vt:vector>
  </TitlesOfParts>
  <Manager/>
  <Company>Johnson's Bookkeeping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Johnson</dc:creator>
  <cp:keywords/>
  <dc:description/>
  <cp:lastModifiedBy>Dee Hollinger</cp:lastModifiedBy>
  <cp:revision/>
  <dcterms:created xsi:type="dcterms:W3CDTF">2009-03-14T06:04:10Z</dcterms:created>
  <dcterms:modified xsi:type="dcterms:W3CDTF">2021-03-24T20:48:55Z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0x010100F52347CCA52F034D91D5B99DD5C4F0A4</vt:lpwstr>
  </property>
  <property fmtid="{D5CDD505-2E9C-101B-9397-08002B2CF9AE}" pid="3" name="Order">
    <vt:r8>1095800</vt:r8>
  </property>
</Properties>
</file>